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305" yWindow="-15" windowWidth="10230" windowHeight="7770" tabRatio="783" activeTab="9"/>
  </bookViews>
  <sheets>
    <sheet name="Summary" sheetId="10" r:id="rId1"/>
    <sheet name="Patna" sheetId="4" r:id="rId2"/>
    <sheet name="Magadh" sheetId="7" r:id="rId3"/>
    <sheet name="Bhagalpur" sheetId="11" r:id="rId4"/>
    <sheet name="Munger" sheetId="6" r:id="rId5"/>
    <sheet name="Kosi" sheetId="12" r:id="rId6"/>
    <sheet name="Purnea" sheetId="5" r:id="rId7"/>
    <sheet name="Tirhut" sheetId="13" r:id="rId8"/>
    <sheet name="Darbhanga" sheetId="8" r:id="rId9"/>
    <sheet name="Saran" sheetId="9" r:id="rId10"/>
  </sheets>
  <definedNames>
    <definedName name="_xlnm._FilterDatabase" localSheetId="3" hidden="1">Bhagalpur!$A$5:$X$20</definedName>
    <definedName name="_xlnm._FilterDatabase" localSheetId="8" hidden="1">Darbhanga!$A$6:$X$45</definedName>
    <definedName name="_xlnm._FilterDatabase" localSheetId="5" hidden="1">Kosi!$A$5:$X$15</definedName>
    <definedName name="_xlnm._FilterDatabase" localSheetId="2" hidden="1">Magadh!$A$5:$AA$49</definedName>
    <definedName name="_xlnm._FilterDatabase" localSheetId="4" hidden="1">Munger!$A$6:$X$28</definedName>
    <definedName name="_xlnm._FilterDatabase" localSheetId="1" hidden="1">Patna!$A$5:$X$67</definedName>
    <definedName name="_xlnm._FilterDatabase" localSheetId="6" hidden="1">Purnea!$A$5:$X$23</definedName>
    <definedName name="_xlnm._FilterDatabase" localSheetId="9" hidden="1">Saran!$A$5:$X$17</definedName>
    <definedName name="_xlnm._FilterDatabase" localSheetId="7" hidden="1">Tirhut!$A$6:$X$66</definedName>
    <definedName name="_xlnm.Print_Area" localSheetId="8">Darbhanga!$A$1:$X$46</definedName>
    <definedName name="_xlnm.Print_Area" localSheetId="2">Magadh!$A$1:$X$49</definedName>
    <definedName name="_xlnm.Print_Area" localSheetId="1">Patna!$A$1:$X$67</definedName>
    <definedName name="_xlnm.Print_Area" localSheetId="0">Summary!$A$1:$Y$25</definedName>
    <definedName name="_xlnm.Print_Area" localSheetId="7">Tirhut!$A$1:$X$68</definedName>
    <definedName name="_xlnm.Print_Titles" localSheetId="3">Bhagalpur!$5:$7</definedName>
    <definedName name="_xlnm.Print_Titles" localSheetId="8">Darbhanga!$5:$7</definedName>
    <definedName name="_xlnm.Print_Titles" localSheetId="5">Kosi!$5:$7</definedName>
    <definedName name="_xlnm.Print_Titles" localSheetId="2">Magadh!$5:$7</definedName>
    <definedName name="_xlnm.Print_Titles" localSheetId="4">Munger!$5:$7</definedName>
    <definedName name="_xlnm.Print_Titles" localSheetId="1">Patna!$5:$7</definedName>
    <definedName name="_xlnm.Print_Titles" localSheetId="6">Purnea!$5:$7</definedName>
    <definedName name="_xlnm.Print_Titles" localSheetId="9">Saran!$5:$7</definedName>
    <definedName name="_xlnm.Print_Titles" localSheetId="7">Tirhut!$5:$7</definedName>
  </definedNames>
  <calcPr calcId="124519"/>
</workbook>
</file>

<file path=xl/calcChain.xml><?xml version="1.0" encoding="utf-8"?>
<calcChain xmlns="http://schemas.openxmlformats.org/spreadsheetml/2006/main">
  <c r="I21" i="10"/>
  <c r="H21"/>
  <c r="G21"/>
  <c r="G19"/>
  <c r="I19"/>
  <c r="H19"/>
  <c r="I13"/>
  <c r="H13"/>
  <c r="G13"/>
  <c r="H11"/>
  <c r="G11"/>
  <c r="Z12"/>
  <c r="V11"/>
  <c r="E20" i="11"/>
  <c r="H9" i="10" l="1"/>
  <c r="G9"/>
  <c r="Z9" l="1"/>
  <c r="H17"/>
  <c r="H7" l="1"/>
  <c r="M45" i="8"/>
  <c r="I67" i="4"/>
  <c r="V67"/>
  <c r="A2" i="9"/>
  <c r="A2" i="8"/>
  <c r="A2" i="13"/>
  <c r="A2" i="5"/>
  <c r="A2" i="12"/>
  <c r="A2" i="6"/>
  <c r="A2" i="11"/>
  <c r="W3"/>
  <c r="A2" i="7"/>
  <c r="D19" i="10" l="1"/>
  <c r="I23"/>
  <c r="W17" i="9" l="1"/>
  <c r="E17"/>
  <c r="E23" i="10"/>
  <c r="H23" s="1"/>
  <c r="D23"/>
  <c r="G23" s="1"/>
  <c r="J25"/>
  <c r="D21"/>
  <c r="H45" i="8"/>
  <c r="F21" i="10" s="1"/>
  <c r="E45" i="8"/>
  <c r="E21" i="10" s="1"/>
  <c r="M66" i="13"/>
  <c r="L19" i="10" s="1"/>
  <c r="N66" i="13"/>
  <c r="M19" i="10" s="1"/>
  <c r="O66" i="13"/>
  <c r="N19" i="10" s="1"/>
  <c r="P66" i="13"/>
  <c r="O19" i="10" s="1"/>
  <c r="Q66" i="13"/>
  <c r="P19" i="10" s="1"/>
  <c r="R66" i="13"/>
  <c r="Q19" i="10" s="1"/>
  <c r="S66" i="13"/>
  <c r="R19" i="10" s="1"/>
  <c r="T66" i="13"/>
  <c r="S19" i="10" s="1"/>
  <c r="U66" i="13"/>
  <c r="T19" i="10" s="1"/>
  <c r="V66" i="13"/>
  <c r="W19" i="10" s="1"/>
  <c r="W66" i="13"/>
  <c r="X19" i="10" s="1"/>
  <c r="L66" i="13"/>
  <c r="K19" i="10" s="1"/>
  <c r="I66" i="13"/>
  <c r="U19" i="10" s="1"/>
  <c r="H66" i="13"/>
  <c r="F19" i="10" s="1"/>
  <c r="E66" i="13"/>
  <c r="E19" i="10" s="1"/>
  <c r="W3" i="13"/>
  <c r="Z19" i="10"/>
  <c r="I17"/>
  <c r="D17"/>
  <c r="G17" s="1"/>
  <c r="H23" i="5"/>
  <c r="F17" i="10" s="1"/>
  <c r="E23" i="5"/>
  <c r="E17" i="10" s="1"/>
  <c r="M15" i="12"/>
  <c r="L15" i="10" s="1"/>
  <c r="E15"/>
  <c r="H15" s="1"/>
  <c r="D15"/>
  <c r="G15" s="1"/>
  <c r="W15" i="12"/>
  <c r="X15" i="10" s="1"/>
  <c r="L15" i="12"/>
  <c r="K15" i="10" s="1"/>
  <c r="H15" i="12"/>
  <c r="F15" i="10" s="1"/>
  <c r="I15" s="1"/>
  <c r="E15" i="12"/>
  <c r="V15"/>
  <c r="W15" i="10" s="1"/>
  <c r="U15" i="12"/>
  <c r="T15" i="10" s="1"/>
  <c r="T15" i="12"/>
  <c r="S15" i="10" s="1"/>
  <c r="S15" i="12"/>
  <c r="R15" i="10" s="1"/>
  <c r="R15" i="12"/>
  <c r="Q15" i="10" s="1"/>
  <c r="Q15" i="12"/>
  <c r="P15" i="10" s="1"/>
  <c r="P15" i="12"/>
  <c r="O15" i="10" s="1"/>
  <c r="O15" i="12"/>
  <c r="N15" i="10" s="1"/>
  <c r="N15" i="12"/>
  <c r="M15" i="10" s="1"/>
  <c r="K15" i="12"/>
  <c r="U15" i="10" s="1"/>
  <c r="V3" i="12"/>
  <c r="Z15" i="10"/>
  <c r="E26" i="6"/>
  <c r="E13" i="10"/>
  <c r="D13"/>
  <c r="I11"/>
  <c r="E11"/>
  <c r="D11"/>
  <c r="H20" i="11"/>
  <c r="F11" i="10" s="1"/>
  <c r="W20" i="11"/>
  <c r="X11" i="10" s="1"/>
  <c r="V20" i="11"/>
  <c r="W11" i="10" s="1"/>
  <c r="U20" i="11"/>
  <c r="T11" i="10" s="1"/>
  <c r="T20" i="11"/>
  <c r="S11" i="10" s="1"/>
  <c r="S20" i="11"/>
  <c r="R11" i="10" s="1"/>
  <c r="R20" i="11"/>
  <c r="Q11" i="10" s="1"/>
  <c r="Q20" i="11"/>
  <c r="P11" i="10" s="1"/>
  <c r="P20" i="11"/>
  <c r="O11" i="10" s="1"/>
  <c r="O20" i="11"/>
  <c r="N11" i="10" s="1"/>
  <c r="N20" i="11"/>
  <c r="M11" i="10" s="1"/>
  <c r="M20" i="11"/>
  <c r="L11" i="10" s="1"/>
  <c r="L20" i="11"/>
  <c r="K11" i="10" s="1"/>
  <c r="I20" i="11"/>
  <c r="U11" i="10" s="1"/>
  <c r="Z11"/>
  <c r="V19" l="1"/>
  <c r="Z20" s="1"/>
  <c r="V15"/>
  <c r="Z16"/>
  <c r="E67" i="4"/>
  <c r="G7" i="10"/>
  <c r="G25" s="1"/>
  <c r="I7"/>
  <c r="I9"/>
  <c r="H9" i="6"/>
  <c r="W3" i="9"/>
  <c r="W3" i="8"/>
  <c r="V3" i="5"/>
  <c r="W3" i="6"/>
  <c r="W3" i="7"/>
  <c r="W3" i="4"/>
  <c r="Z13" i="10"/>
  <c r="Z17"/>
  <c r="Z21"/>
  <c r="Z23"/>
  <c r="Z25"/>
  <c r="I17" i="9"/>
  <c r="U23" i="10" s="1"/>
  <c r="L17" i="9"/>
  <c r="K23" i="10" s="1"/>
  <c r="M17" i="9"/>
  <c r="L23" i="10" s="1"/>
  <c r="N17" i="9"/>
  <c r="M23" i="10" s="1"/>
  <c r="O17" i="9"/>
  <c r="N23" i="10" s="1"/>
  <c r="P17" i="9"/>
  <c r="O23" i="10" s="1"/>
  <c r="Q17" i="9"/>
  <c r="P23" i="10" s="1"/>
  <c r="R17" i="9"/>
  <c r="Q23" i="10" s="1"/>
  <c r="S17" i="9"/>
  <c r="R23" i="10" s="1"/>
  <c r="T17" i="9"/>
  <c r="S23" i="10" s="1"/>
  <c r="U17" i="9"/>
  <c r="T23" i="10" s="1"/>
  <c r="V17" i="9"/>
  <c r="W23" i="10" s="1"/>
  <c r="X23"/>
  <c r="H17" i="9"/>
  <c r="F23" i="10" s="1"/>
  <c r="I45" i="8"/>
  <c r="U21" i="10" s="1"/>
  <c r="Z22" s="1"/>
  <c r="L45" i="8"/>
  <c r="K21" i="10" s="1"/>
  <c r="L21"/>
  <c r="N45" i="8"/>
  <c r="M21" i="10" s="1"/>
  <c r="O45" i="8"/>
  <c r="N21" i="10" s="1"/>
  <c r="P45" i="8"/>
  <c r="O21" i="10" s="1"/>
  <c r="Q45" i="8"/>
  <c r="P21" i="10" s="1"/>
  <c r="R45" i="8"/>
  <c r="Q21" i="10" s="1"/>
  <c r="S45" i="8"/>
  <c r="R21" i="10" s="1"/>
  <c r="T45" i="8"/>
  <c r="S21" i="10" s="1"/>
  <c r="U45" i="8"/>
  <c r="T21" i="10" s="1"/>
  <c r="V45" i="8"/>
  <c r="W21" i="10" s="1"/>
  <c r="W45" i="8"/>
  <c r="X21" i="10" s="1"/>
  <c r="K23" i="5"/>
  <c r="U17" i="10" s="1"/>
  <c r="L23" i="5"/>
  <c r="K17" i="10" s="1"/>
  <c r="M23" i="5"/>
  <c r="L17" i="10" s="1"/>
  <c r="N23" i="5"/>
  <c r="M17" i="10" s="1"/>
  <c r="O23" i="5"/>
  <c r="N17" i="10" s="1"/>
  <c r="P23" i="5"/>
  <c r="O17" i="10" s="1"/>
  <c r="Q23" i="5"/>
  <c r="P17" i="10" s="1"/>
  <c r="R23" i="5"/>
  <c r="Q17" i="10" s="1"/>
  <c r="S23" i="5"/>
  <c r="R17" i="10" s="1"/>
  <c r="T23" i="5"/>
  <c r="S17" i="10" s="1"/>
  <c r="U23" i="5"/>
  <c r="T17" i="10" s="1"/>
  <c r="V23" i="5"/>
  <c r="W17" i="10" s="1"/>
  <c r="W23" i="5"/>
  <c r="X17" i="10" s="1"/>
  <c r="I26" i="6"/>
  <c r="U13" i="10" s="1"/>
  <c r="L26" i="6"/>
  <c r="K13" i="10" s="1"/>
  <c r="M26" i="6"/>
  <c r="L13" i="10" s="1"/>
  <c r="N26" i="6"/>
  <c r="M13" i="10" s="1"/>
  <c r="O26" i="6"/>
  <c r="N13" i="10" s="1"/>
  <c r="P26" i="6"/>
  <c r="O13" i="10" s="1"/>
  <c r="Q26" i="6"/>
  <c r="P13" i="10" s="1"/>
  <c r="R26" i="6"/>
  <c r="Q13" i="10" s="1"/>
  <c r="S26" i="6"/>
  <c r="R13" i="10" s="1"/>
  <c r="T26" i="6"/>
  <c r="S13" i="10" s="1"/>
  <c r="U26" i="6"/>
  <c r="T13" i="10" s="1"/>
  <c r="V26" i="6"/>
  <c r="W13" i="10" s="1"/>
  <c r="W26" i="6"/>
  <c r="X13" i="10" s="1"/>
  <c r="I49" i="7"/>
  <c r="U9" i="10" s="1"/>
  <c r="L49" i="7"/>
  <c r="K9" i="10" s="1"/>
  <c r="M49" i="7"/>
  <c r="L9" i="10" s="1"/>
  <c r="N49" i="7"/>
  <c r="M9" i="10" s="1"/>
  <c r="O49" i="7"/>
  <c r="N9" i="10" s="1"/>
  <c r="P49" i="7"/>
  <c r="O9" i="10" s="1"/>
  <c r="Q49" i="7"/>
  <c r="P9" i="10" s="1"/>
  <c r="R49" i="7"/>
  <c r="Q9" i="10" s="1"/>
  <c r="S49" i="7"/>
  <c r="R9" i="10" s="1"/>
  <c r="T49" i="7"/>
  <c r="S9" i="10" s="1"/>
  <c r="U49" i="7"/>
  <c r="T9" i="10" s="1"/>
  <c r="V49" i="7"/>
  <c r="W9" i="10" s="1"/>
  <c r="W49" i="7"/>
  <c r="X9" i="10" s="1"/>
  <c r="H49" i="7"/>
  <c r="F9" i="10" s="1"/>
  <c r="U7"/>
  <c r="L67" i="4"/>
  <c r="K7" i="10" s="1"/>
  <c r="M67" i="4"/>
  <c r="L7" i="10" s="1"/>
  <c r="N67" i="4"/>
  <c r="M7" i="10" s="1"/>
  <c r="O67" i="4"/>
  <c r="N7" i="10" s="1"/>
  <c r="P67" i="4"/>
  <c r="O7" i="10" s="1"/>
  <c r="Q67" i="4"/>
  <c r="P7" i="10" s="1"/>
  <c r="R67" i="4"/>
  <c r="Q7" i="10" s="1"/>
  <c r="S67" i="4"/>
  <c r="R7" i="10" s="1"/>
  <c r="T67" i="4"/>
  <c r="S7" i="10" s="1"/>
  <c r="U67" i="4"/>
  <c r="T7" i="10" s="1"/>
  <c r="W7"/>
  <c r="W67" i="4"/>
  <c r="X7" i="10" s="1"/>
  <c r="H67" i="4"/>
  <c r="F7" i="10" s="1"/>
  <c r="D9"/>
  <c r="E49" i="7"/>
  <c r="D7" i="10"/>
  <c r="D25" s="1"/>
  <c r="V17" l="1"/>
  <c r="Z18" s="1"/>
  <c r="I25"/>
  <c r="H26" i="6"/>
  <c r="F13" i="10" s="1"/>
  <c r="F25" s="1"/>
  <c r="V23"/>
  <c r="V21"/>
  <c r="V13"/>
  <c r="Z14" s="1"/>
  <c r="V7"/>
  <c r="Z8" s="1"/>
  <c r="H25"/>
  <c r="W25"/>
  <c r="S25"/>
  <c r="Q25"/>
  <c r="O25"/>
  <c r="M25"/>
  <c r="K25"/>
  <c r="X25"/>
  <c r="T25"/>
  <c r="R25"/>
  <c r="P25"/>
  <c r="N25"/>
  <c r="L25"/>
  <c r="U25"/>
  <c r="V9"/>
  <c r="Z10" s="1"/>
  <c r="E9"/>
  <c r="Z24"/>
  <c r="E7"/>
  <c r="E25" l="1"/>
  <c r="V25"/>
</calcChain>
</file>

<file path=xl/sharedStrings.xml><?xml version="1.0" encoding="utf-8"?>
<sst xmlns="http://schemas.openxmlformats.org/spreadsheetml/2006/main" count="1431" uniqueCount="839">
  <si>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</si>
  <si>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</si>
  <si>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</si>
  <si>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</si>
  <si>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</si>
  <si>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</si>
  <si>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</si>
  <si>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</si>
  <si>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</si>
  <si>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</si>
  <si>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</si>
  <si>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</si>
  <si>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</si>
  <si>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</si>
  <si>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</si>
  <si>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</si>
  <si>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</si>
  <si>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</si>
  <si>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</si>
  <si>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</si>
  <si>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Fin. Exp. (in lac)</t>
  </si>
  <si>
    <t xml:space="preserve">Name of Division :-  Patna                                                                       </t>
  </si>
  <si>
    <t>Total nos. of school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</si>
  <si>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</si>
  <si>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</si>
  <si>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</si>
  <si>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</si>
  <si>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</si>
  <si>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</si>
  <si>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 xml:space="preserve">Name of Division :-  Magadh                                                                     </t>
  </si>
  <si>
    <t>In-Progress</t>
  </si>
  <si>
    <t>Summary</t>
  </si>
  <si>
    <t>S. N.</t>
  </si>
  <si>
    <t>Fin. Exp. (in Lac)</t>
  </si>
  <si>
    <t>Bhojpur</t>
  </si>
  <si>
    <t>Bhagalpur</t>
  </si>
  <si>
    <t>Lakhisarai</t>
  </si>
  <si>
    <t>Aurangabad</t>
  </si>
  <si>
    <t>Saran</t>
  </si>
  <si>
    <t>Madhubani</t>
  </si>
  <si>
    <t>Katihar</t>
  </si>
  <si>
    <t>Siwan</t>
  </si>
  <si>
    <t>Banka</t>
  </si>
  <si>
    <t>Darbhanga</t>
  </si>
  <si>
    <t>Nalanda</t>
  </si>
  <si>
    <t>Rohtas</t>
  </si>
  <si>
    <t>Jamui</t>
  </si>
  <si>
    <t>Sheikhpura</t>
  </si>
  <si>
    <t>Khagaria</t>
  </si>
  <si>
    <t>Begusarai</t>
  </si>
  <si>
    <t>Gaya</t>
  </si>
  <si>
    <t>Arwal</t>
  </si>
  <si>
    <t>Nawada</t>
  </si>
  <si>
    <t>East Champaran</t>
  </si>
  <si>
    <t>West Champaran</t>
  </si>
  <si>
    <t xml:space="preserve">Total </t>
  </si>
  <si>
    <t>2nd Floor</t>
  </si>
  <si>
    <t>MS-127</t>
  </si>
  <si>
    <t>Adapur</t>
  </si>
  <si>
    <t>Govt. Basic School, Bhawanati</t>
  </si>
  <si>
    <t>Ghorasahan</t>
  </si>
  <si>
    <t>Govt. Basic School, Bhelwa Circle</t>
  </si>
  <si>
    <t>Dhaka</t>
  </si>
  <si>
    <t>H/S, Dhaka</t>
  </si>
  <si>
    <t>MS-128</t>
  </si>
  <si>
    <t>Phenhara</t>
  </si>
  <si>
    <t>H/S, Phenhara</t>
  </si>
  <si>
    <t>Chiraiya</t>
  </si>
  <si>
    <t>M.S. H/S, Chiraiya</t>
  </si>
  <si>
    <t>Patahi</t>
  </si>
  <si>
    <t>H/S, Patahi</t>
  </si>
  <si>
    <t>MS-129</t>
  </si>
  <si>
    <t>Madhuban</t>
  </si>
  <si>
    <t>H/S, Madhuban</t>
  </si>
  <si>
    <t>Tetaria</t>
  </si>
  <si>
    <t>H/S, Tetaria</t>
  </si>
  <si>
    <t>Pakkari Dayal</t>
  </si>
  <si>
    <t>H/S, Barkawan</t>
  </si>
  <si>
    <t>MS-130</t>
  </si>
  <si>
    <t>Areraj</t>
  </si>
  <si>
    <t>H/S, Areraj</t>
  </si>
  <si>
    <t>Sangrampur</t>
  </si>
  <si>
    <t>H/S, Sangrampur</t>
  </si>
  <si>
    <t>MS-131</t>
  </si>
  <si>
    <t>Harsidhhi</t>
  </si>
  <si>
    <t>Govt. Basic School, Kritpur Mathiya</t>
  </si>
  <si>
    <t>Paharpur</t>
  </si>
  <si>
    <t>Govt. Basic School, Baluahar Siddhi</t>
  </si>
  <si>
    <t>MS-132</t>
  </si>
  <si>
    <t>Chewara</t>
  </si>
  <si>
    <t>H/S, Chewara</t>
  </si>
  <si>
    <t>MS-133</t>
  </si>
  <si>
    <t>Rajaoun</t>
  </si>
  <si>
    <t>Govt. Basic School, Chilkawar</t>
  </si>
  <si>
    <t>Dhoraiya</t>
  </si>
  <si>
    <t>Tribhuwan Academy</t>
  </si>
  <si>
    <t>MS-134</t>
  </si>
  <si>
    <t>Nawkothi</t>
  </si>
  <si>
    <t>Govt. S.S.L. H.S, Samsa</t>
  </si>
  <si>
    <t>Balia</t>
  </si>
  <si>
    <t>Govt. H/S, Sadanandpur</t>
  </si>
  <si>
    <t>Teghra</t>
  </si>
  <si>
    <t>Govt. Basic School, Bajatpur</t>
  </si>
  <si>
    <t>MS-135</t>
  </si>
  <si>
    <t>Barahara</t>
  </si>
  <si>
    <t>Govt. Basic School, Barhara</t>
  </si>
  <si>
    <t>Bihia</t>
  </si>
  <si>
    <t>(+2) H/S, Bihia</t>
  </si>
  <si>
    <t>MS-136</t>
  </si>
  <si>
    <t>Koilawar</t>
  </si>
  <si>
    <t>M.B. H/S, Kulhariya</t>
  </si>
  <si>
    <t>Udwant Nagar</t>
  </si>
  <si>
    <t>H/S, Udwant Nagar</t>
  </si>
  <si>
    <t>Charpokhari</t>
  </si>
  <si>
    <t>Macha H/S, Barami</t>
  </si>
  <si>
    <t>MS-137</t>
  </si>
  <si>
    <t>Sahar</t>
  </si>
  <si>
    <t>H/S, Sahar, Bhojpur</t>
  </si>
  <si>
    <t>Sandesh</t>
  </si>
  <si>
    <t>H/S, Sandesh</t>
  </si>
  <si>
    <t>MS-138</t>
  </si>
  <si>
    <t>Garahani</t>
  </si>
  <si>
    <t>R.D. H/S, Garhani</t>
  </si>
  <si>
    <t>Agiaon</t>
  </si>
  <si>
    <t>MS-139</t>
  </si>
  <si>
    <t>Silaw</t>
  </si>
  <si>
    <t>Gandhi h.s.Silaw</t>
  </si>
  <si>
    <t>Rajgir</t>
  </si>
  <si>
    <t>R.D.H.S. Rajgir</t>
  </si>
  <si>
    <t>MS-140</t>
  </si>
  <si>
    <t>Katrisarai</t>
  </si>
  <si>
    <t>H.S. Badi</t>
  </si>
  <si>
    <t>Giriak</t>
  </si>
  <si>
    <t>H/S, Giriak Adampur</t>
  </si>
  <si>
    <t>MS-141</t>
  </si>
  <si>
    <t>Nagarnausa</t>
  </si>
  <si>
    <t>H.S. Nagarnousa</t>
  </si>
  <si>
    <t>Chandi</t>
  </si>
  <si>
    <t>Govt. Basic School, Kaurnawa</t>
  </si>
  <si>
    <t>MS-142</t>
  </si>
  <si>
    <t>Tharthari</t>
  </si>
  <si>
    <t>H/S, Bhathar</t>
  </si>
  <si>
    <t>Noorsarai</t>
  </si>
  <si>
    <t>H/S, Noorsarai</t>
  </si>
  <si>
    <t>MS-143</t>
  </si>
  <si>
    <t>Islampur</t>
  </si>
  <si>
    <t>Govt. Basic School, Sanda</t>
  </si>
  <si>
    <t>Ben</t>
  </si>
  <si>
    <t>H/S, Eksara</t>
  </si>
  <si>
    <t>Ekangarsarai</t>
  </si>
  <si>
    <t>S.S. Academy, Ekangarsarai</t>
  </si>
  <si>
    <t>MS-144</t>
  </si>
  <si>
    <t>Harnaut</t>
  </si>
  <si>
    <t>Govt. Basic School, Gokulpur Math</t>
  </si>
  <si>
    <t>Sarmera</t>
  </si>
  <si>
    <t>H/S, Sarmera</t>
  </si>
  <si>
    <t>Bind</t>
  </si>
  <si>
    <t>H/S, Bind</t>
  </si>
  <si>
    <t>MS-145</t>
  </si>
  <si>
    <t>Akodhigola</t>
  </si>
  <si>
    <t>H.S. Prem Nagar, Akodhigola</t>
  </si>
  <si>
    <t>Dihri</t>
  </si>
  <si>
    <t>H.S. Dihri-on-sone, Dehri</t>
  </si>
  <si>
    <t>MS-146</t>
  </si>
  <si>
    <t>Bikramganj</t>
  </si>
  <si>
    <t>Govt. Basic School, Kabhai</t>
  </si>
  <si>
    <t>Suryapura</t>
  </si>
  <si>
    <t>R.R. H.S. Suryappura</t>
  </si>
  <si>
    <t>Dawath</t>
  </si>
  <si>
    <t>R.P.S. H.S.Kabai, Dawath</t>
  </si>
  <si>
    <t>MS-147</t>
  </si>
  <si>
    <t>Kochas</t>
  </si>
  <si>
    <t>H.S. Kochas</t>
  </si>
  <si>
    <t>Dinara</t>
  </si>
  <si>
    <t>M.H.S. Basdihan, Dinara</t>
  </si>
  <si>
    <t>MS-148</t>
  </si>
  <si>
    <t>Nokha</t>
  </si>
  <si>
    <t>H.S. Garh Nokha, Nokha</t>
  </si>
  <si>
    <t>Karakat</t>
  </si>
  <si>
    <t>S.S.D.H.S. Amauna, Karakat</t>
  </si>
  <si>
    <t>Nasriganj</t>
  </si>
  <si>
    <t>Basant H.S. Itimiha Karma</t>
  </si>
  <si>
    <t>MS-149</t>
  </si>
  <si>
    <t>Chenari</t>
  </si>
  <si>
    <t>R.D.G.H.S. Chenari</t>
  </si>
  <si>
    <t>Sheo Sagar</t>
  </si>
  <si>
    <t>S.D.H.S. Sheo Sagar</t>
  </si>
  <si>
    <t>MS-150</t>
  </si>
  <si>
    <t>Nauhatta</t>
  </si>
  <si>
    <t>H.S.Boulian</t>
  </si>
  <si>
    <t>MS-151</t>
  </si>
  <si>
    <t>Tilauthu</t>
  </si>
  <si>
    <t>H.S.Tilauthu</t>
  </si>
  <si>
    <t>MS-152</t>
  </si>
  <si>
    <t>Kurtha</t>
  </si>
  <si>
    <t>H/S, Kurtha</t>
  </si>
  <si>
    <t>H/S, Khatangi</t>
  </si>
  <si>
    <t>MS-153</t>
  </si>
  <si>
    <t>Manpur</t>
  </si>
  <si>
    <t>H.S.Rasalpur</t>
  </si>
  <si>
    <t>Bodhgaya</t>
  </si>
  <si>
    <t>H.S. Bodhgaya</t>
  </si>
  <si>
    <t>Belaganj</t>
  </si>
  <si>
    <t>A.H.S. Belaganj</t>
  </si>
  <si>
    <t>MS-154</t>
  </si>
  <si>
    <t>Tikari</t>
  </si>
  <si>
    <t>Govt. Basic School, Bhawanpur</t>
  </si>
  <si>
    <t>Konch</t>
  </si>
  <si>
    <t>G.H.S. Konch</t>
  </si>
  <si>
    <t>Paraiya</t>
  </si>
  <si>
    <t>A.H.S. Paraiya</t>
  </si>
  <si>
    <t>MS-155</t>
  </si>
  <si>
    <t>Tankupa</t>
  </si>
  <si>
    <t>Govt. Basic School, Makhdumpur</t>
  </si>
  <si>
    <t>Guraru</t>
  </si>
  <si>
    <t>B.S.H.S. Esmailpur</t>
  </si>
  <si>
    <t>MS-156</t>
  </si>
  <si>
    <t>Dobhi</t>
  </si>
  <si>
    <t>Govt. Basic School, Bajaura</t>
  </si>
  <si>
    <t>Mohanpur</t>
  </si>
  <si>
    <t>H.S.Mohanpur</t>
  </si>
  <si>
    <t>Barachati</t>
  </si>
  <si>
    <t>Govt. Basic School, Pataluka</t>
  </si>
  <si>
    <t>MS-157</t>
  </si>
  <si>
    <t>Imamganj</t>
  </si>
  <si>
    <t>Govt. Basic School, Wara</t>
  </si>
  <si>
    <t>Dumariya</t>
  </si>
  <si>
    <t>J.H.S. Dumariya</t>
  </si>
  <si>
    <t>MS-158</t>
  </si>
  <si>
    <t>Amas</t>
  </si>
  <si>
    <t>H.S. Amas</t>
  </si>
  <si>
    <t>Goruva</t>
  </si>
  <si>
    <t>H.S. Bharsanthu</t>
  </si>
  <si>
    <t>Mohra</t>
  </si>
  <si>
    <t>Govt. Basic School, Jatian</t>
  </si>
  <si>
    <t>MS-159</t>
  </si>
  <si>
    <t>Atri</t>
  </si>
  <si>
    <t>H.S.Tetua</t>
  </si>
  <si>
    <t>Nimchak Bathani</t>
  </si>
  <si>
    <t>Govt. Basic School, Rahui</t>
  </si>
  <si>
    <t>Khijarsarai</t>
  </si>
  <si>
    <t>H.S. Khijarsarai</t>
  </si>
  <si>
    <t>MS-160</t>
  </si>
  <si>
    <t>Chandouti</t>
  </si>
  <si>
    <t>H.S. Chandaouti</t>
  </si>
  <si>
    <t>MS-161</t>
  </si>
  <si>
    <t>Jehanabad</t>
  </si>
  <si>
    <t>Ghoshi</t>
  </si>
  <si>
    <t>H.S. Ghoshi</t>
  </si>
  <si>
    <t>H.S.Pandooe</t>
  </si>
  <si>
    <t>MS-162</t>
  </si>
  <si>
    <t>Modanganj</t>
  </si>
  <si>
    <t>H.S. Okari, Modanganj</t>
  </si>
  <si>
    <t>RatniFaridPur</t>
  </si>
  <si>
    <t>H.S. Sarta</t>
  </si>
  <si>
    <t>MS-163</t>
  </si>
  <si>
    <t>Supaul</t>
  </si>
  <si>
    <t>Kishanpur</t>
  </si>
  <si>
    <t>H/S, Kishanpur</t>
  </si>
  <si>
    <t>H/S, Sukhpur</t>
  </si>
  <si>
    <t>Pipra</t>
  </si>
  <si>
    <t>Govt. Basic School, Basaha</t>
  </si>
  <si>
    <t>MS-164</t>
  </si>
  <si>
    <t>Raghopur</t>
  </si>
  <si>
    <t>L.S. H/S, Simrahi Bazar, Raghopur</t>
  </si>
  <si>
    <t>Pratapganj</t>
  </si>
  <si>
    <t>Public H/S, Pratapganj</t>
  </si>
  <si>
    <t>Chatapur</t>
  </si>
  <si>
    <t>S.S. H/S, Sukhpur</t>
  </si>
  <si>
    <t>MS-165</t>
  </si>
  <si>
    <t>Saraigarh</t>
  </si>
  <si>
    <t>B.G H/S, Bhaptiyahi</t>
  </si>
  <si>
    <t>MS-166</t>
  </si>
  <si>
    <t>Purnia East</t>
  </si>
  <si>
    <t>Govt. Basic School, Chadirjiganj</t>
  </si>
  <si>
    <t>K.Nagar</t>
  </si>
  <si>
    <t>Govt. Basic School, Kalyanpur</t>
  </si>
  <si>
    <t>Kasba</t>
  </si>
  <si>
    <t>Govt. Basic School, Sabdalpur</t>
  </si>
  <si>
    <t>MS-167</t>
  </si>
  <si>
    <t>Jalalgarh</t>
  </si>
  <si>
    <t>N.D. Rungta H/S, Jalalgarh</t>
  </si>
  <si>
    <t>Sri Nagar</t>
  </si>
  <si>
    <t>Govt. Basic School, Srinagar</t>
  </si>
  <si>
    <t>Dagurwa</t>
  </si>
  <si>
    <t>H/S, Soura</t>
  </si>
  <si>
    <t>MS-168</t>
  </si>
  <si>
    <t>Baisi</t>
  </si>
  <si>
    <t>H/S, Baisi</t>
  </si>
  <si>
    <t>Baisa</t>
  </si>
  <si>
    <t>T.N.H/S, Piyaji</t>
  </si>
  <si>
    <t>MS-169</t>
  </si>
  <si>
    <t>Bhawanipur</t>
  </si>
  <si>
    <t>Govt. Basic School, Barhari</t>
  </si>
  <si>
    <t>Rupali</t>
  </si>
  <si>
    <t>Govt. Basic School, Sapaha</t>
  </si>
  <si>
    <t>MS-170</t>
  </si>
  <si>
    <t>Sameli</t>
  </si>
  <si>
    <t>D.G. H/S, Krishna Ngr</t>
  </si>
  <si>
    <t>R.K. H/S, Azam Ngr</t>
  </si>
  <si>
    <t>MS-171</t>
  </si>
  <si>
    <t>Falka</t>
  </si>
  <si>
    <t>Govt. Basic School, Mangha</t>
  </si>
  <si>
    <t>Kursela</t>
  </si>
  <si>
    <t>A.P. H/S Ayodhyaganj</t>
  </si>
  <si>
    <t>MS-172</t>
  </si>
  <si>
    <t>Dand Khora</t>
  </si>
  <si>
    <t>SadaNand H/S, Dumaria</t>
  </si>
  <si>
    <t>MS-173</t>
  </si>
  <si>
    <t>Janta H/S, Sataya</t>
  </si>
  <si>
    <t>Sikandra</t>
  </si>
  <si>
    <t>J.S.P.S. H/S. Lachhuar</t>
  </si>
  <si>
    <t>Islamnagar Aliganj</t>
  </si>
  <si>
    <t>M.R.P. H/S, Tajpur</t>
  </si>
  <si>
    <t>MS-174</t>
  </si>
  <si>
    <t>Barhat</t>
  </si>
  <si>
    <t>Govt. Basic School, Barhat</t>
  </si>
  <si>
    <t>Laxmipur</t>
  </si>
  <si>
    <t>Govt. Basic School, Kajinhara</t>
  </si>
  <si>
    <t>MS-175</t>
  </si>
  <si>
    <t>Gidhour</t>
  </si>
  <si>
    <t>M.C.Vidya Mandir, Gidhour</t>
  </si>
  <si>
    <t>Jhajha</t>
  </si>
  <si>
    <t>M.G.S. H/S, Jhajha</t>
  </si>
  <si>
    <t>MS-176</t>
  </si>
  <si>
    <t>Beldaur</t>
  </si>
  <si>
    <t>Gandhi H/S, Beldaur</t>
  </si>
  <si>
    <t>Mansi</t>
  </si>
  <si>
    <t>Gandhi H/S, Mansi</t>
  </si>
  <si>
    <t>Chautham</t>
  </si>
  <si>
    <t>Brahma H/S, Pipra</t>
  </si>
  <si>
    <t>MS-177</t>
  </si>
  <si>
    <t>Kawakol</t>
  </si>
  <si>
    <t>Govt. Basic School, Baraun Bajitpur</t>
  </si>
  <si>
    <t>Roh</t>
  </si>
  <si>
    <t>Inter School, Roh</t>
  </si>
  <si>
    <t>Nardiganj</t>
  </si>
  <si>
    <t>Govt. Basic School, Nadariganj</t>
  </si>
  <si>
    <t>MS-178</t>
  </si>
  <si>
    <t>Warisaliganj</t>
  </si>
  <si>
    <t>Govt. Basic School, Dariyapur</t>
  </si>
  <si>
    <t>Kashichak</t>
  </si>
  <si>
    <t>Inter School, Chandinawa</t>
  </si>
  <si>
    <t>MS-179</t>
  </si>
  <si>
    <t>Govindpur</t>
  </si>
  <si>
    <t>Inter School, Govindpur</t>
  </si>
  <si>
    <t>Pakribarawan</t>
  </si>
  <si>
    <t>Inter School, Pakribarawan</t>
  </si>
  <si>
    <t>MS-180</t>
  </si>
  <si>
    <t>Narhat</t>
  </si>
  <si>
    <t>Inter School, Narhat</t>
  </si>
  <si>
    <t>Akbarpur</t>
  </si>
  <si>
    <t>Govt. Basic School, Gopalpur</t>
  </si>
  <si>
    <t>MS-181</t>
  </si>
  <si>
    <t>Meskaur</t>
  </si>
  <si>
    <t>Inter School, Meskaur</t>
  </si>
  <si>
    <t>MS-182</t>
  </si>
  <si>
    <t>Govt. M/S, Babhandi</t>
  </si>
  <si>
    <t>Barun</t>
  </si>
  <si>
    <t>R.D.B. H/S, Sunderganj</t>
  </si>
  <si>
    <t>MS-183</t>
  </si>
  <si>
    <t>Deo</t>
  </si>
  <si>
    <t>Govt. Basic School, Vishnupur</t>
  </si>
  <si>
    <t>Rafiganj</t>
  </si>
  <si>
    <t>R.B.R. H/S, Rafiganj</t>
  </si>
  <si>
    <t>MS-184</t>
  </si>
  <si>
    <t>Haspura</t>
  </si>
  <si>
    <t>Govt. Basic School, Dindir</t>
  </si>
  <si>
    <t>MS-185</t>
  </si>
  <si>
    <t>Bairiya</t>
  </si>
  <si>
    <t>H/S, Bathna</t>
  </si>
  <si>
    <t>Thakaraha</t>
  </si>
  <si>
    <t>G.M. H/S, Thakaraha</t>
  </si>
  <si>
    <t>Bhitaha</t>
  </si>
  <si>
    <t>H/S. Ajaynagar Rerha</t>
  </si>
  <si>
    <t>MS-186</t>
  </si>
  <si>
    <t>Nautan</t>
  </si>
  <si>
    <t>Janta H/S, Telua</t>
  </si>
  <si>
    <t>Bettiah</t>
  </si>
  <si>
    <t>B.H.S.S, Bettiah</t>
  </si>
  <si>
    <t>MS-187</t>
  </si>
  <si>
    <t>Yogapatty</t>
  </si>
  <si>
    <t>Govt. Basic School, Balua</t>
  </si>
  <si>
    <t>Chanpatia</t>
  </si>
  <si>
    <t>Govt. Basic School, Chaubetola</t>
  </si>
  <si>
    <t>Sikta</t>
  </si>
  <si>
    <t>Janta H/S, Sikta</t>
  </si>
  <si>
    <t>MS-188</t>
  </si>
  <si>
    <t>Ramnagar</t>
  </si>
  <si>
    <t>H/S, Harinagar</t>
  </si>
  <si>
    <t>Lauria</t>
  </si>
  <si>
    <t>A.H. H/S, Bagahi</t>
  </si>
  <si>
    <t>MS-189</t>
  </si>
  <si>
    <t>Piprasi</t>
  </si>
  <si>
    <t>Govt. Basic School, Manjhariya</t>
  </si>
  <si>
    <t>M/S, Tamkuhwa</t>
  </si>
  <si>
    <t>MS-190</t>
  </si>
  <si>
    <t>Gaunaha</t>
  </si>
  <si>
    <t>Govt. Basic School, Bhithakha</t>
  </si>
  <si>
    <t>Mainatand</t>
  </si>
  <si>
    <t>R.S. H/S, Rampurwa</t>
  </si>
  <si>
    <t>MS-191</t>
  </si>
  <si>
    <t>Amnaur</t>
  </si>
  <si>
    <t>Govt. Basic School, Mandroli</t>
  </si>
  <si>
    <t>Parsa</t>
  </si>
  <si>
    <t>H/S, Parsa</t>
  </si>
  <si>
    <t>Marhaura</t>
  </si>
  <si>
    <t>Govt. Basic School, Agahara</t>
  </si>
  <si>
    <t>MS-192</t>
  </si>
  <si>
    <t>Ekma</t>
  </si>
  <si>
    <t>Govt. Basic School, Rasulpur</t>
  </si>
  <si>
    <t>MS-193</t>
  </si>
  <si>
    <t>Hasanpura</t>
  </si>
  <si>
    <t>C.B. H/S, Usari Dhanauti</t>
  </si>
  <si>
    <t>Darauli</t>
  </si>
  <si>
    <t>H/S, Don</t>
  </si>
  <si>
    <t>MS-194</t>
  </si>
  <si>
    <t>Zeradei</t>
  </si>
  <si>
    <t>Mahendra H/S, Zeradei</t>
  </si>
  <si>
    <t>Zakari Nabiganj</t>
  </si>
  <si>
    <t>Govt. Basic School, Jalalpur</t>
  </si>
  <si>
    <t>MS-195</t>
  </si>
  <si>
    <t>Nawatan</t>
  </si>
  <si>
    <t>H/S, Nawatan</t>
  </si>
  <si>
    <t>MS-196</t>
  </si>
  <si>
    <t>Samastipur</t>
  </si>
  <si>
    <t>Ujairpur</t>
  </si>
  <si>
    <t>Govt. Basic School, Kariyara</t>
  </si>
  <si>
    <t>Morwa</t>
  </si>
  <si>
    <t>Govt. Basic School, Mariya</t>
  </si>
  <si>
    <t>Rosera</t>
  </si>
  <si>
    <t>Govt. Basic School, Dharmpur</t>
  </si>
  <si>
    <t>MS-197</t>
  </si>
  <si>
    <t>Dalsingh Sarai</t>
  </si>
  <si>
    <t>Govt. Basic School, Salkhani</t>
  </si>
  <si>
    <t>Bibhutipur</t>
  </si>
  <si>
    <t>L.L. H/S, Sirsi</t>
  </si>
  <si>
    <t>MS-198</t>
  </si>
  <si>
    <t>Benipur</t>
  </si>
  <si>
    <t>Jayanand H/S. Bahera</t>
  </si>
  <si>
    <t>Kiratpur</t>
  </si>
  <si>
    <t>H/S, Rasiyari</t>
  </si>
  <si>
    <t>MS-199</t>
  </si>
  <si>
    <t>Ghanshyampur</t>
  </si>
  <si>
    <t>Janta H/S, Shivnagar Gah</t>
  </si>
  <si>
    <t>Gora Bauram</t>
  </si>
  <si>
    <t>H/S, Azi</t>
  </si>
  <si>
    <t>MS-200</t>
  </si>
  <si>
    <t>Keoti</t>
  </si>
  <si>
    <t>R.J. H/S, Keoti Baubari</t>
  </si>
  <si>
    <t>Jalley</t>
  </si>
  <si>
    <t>Govt. Basic School, Daughara</t>
  </si>
  <si>
    <t>MS-201</t>
  </si>
  <si>
    <t>Tardih</t>
  </si>
  <si>
    <t>Govt. Basic School, Narayanpur</t>
  </si>
  <si>
    <t>Manigachhi</t>
  </si>
  <si>
    <t>High School, Nehra</t>
  </si>
  <si>
    <t>MS-202</t>
  </si>
  <si>
    <t>Hayaghat</t>
  </si>
  <si>
    <t>Govt. Basic School, Sreerampur</t>
  </si>
  <si>
    <t>Singhwara</t>
  </si>
  <si>
    <t>Govt. Basic School, Haripur Ladaur</t>
  </si>
  <si>
    <t>Hanuman Nagar</t>
  </si>
  <si>
    <t>Govt. Basic School, Goraipatti</t>
  </si>
  <si>
    <t>MS-203</t>
  </si>
  <si>
    <t>Kusheshwar Asthan East</t>
  </si>
  <si>
    <t>S.K. H/S, Kusheshwar Asthan</t>
  </si>
  <si>
    <t xml:space="preserve">Kusheshwar Asthan </t>
  </si>
  <si>
    <t>G.P. H/S, Bhahar</t>
  </si>
  <si>
    <t>Biraul</t>
  </si>
  <si>
    <t>Onkar H/S, Supaul Bazar</t>
  </si>
  <si>
    <t>MS-204</t>
  </si>
  <si>
    <t>Sabour</t>
  </si>
  <si>
    <t>H/S, Parsadih Simri</t>
  </si>
  <si>
    <t>Jagdishpur</t>
  </si>
  <si>
    <t>Loknath H/S, Jagdishpur</t>
  </si>
  <si>
    <t>Nath Nagar</t>
  </si>
  <si>
    <t>H/S, Shapur</t>
  </si>
  <si>
    <t>MS-205</t>
  </si>
  <si>
    <t>Goradih</t>
  </si>
  <si>
    <t>H/S, Jamin Murhan Hat</t>
  </si>
  <si>
    <t>Shahkund</t>
  </si>
  <si>
    <t>Govt. Basic School, Hajipur</t>
  </si>
  <si>
    <t>SultanGanj</t>
  </si>
  <si>
    <t>H/S, Karharia</t>
  </si>
  <si>
    <t>MS-206</t>
  </si>
  <si>
    <t>Bihpur</t>
  </si>
  <si>
    <t>M.S. H/S, Bihpur</t>
  </si>
  <si>
    <t>Kharik</t>
  </si>
  <si>
    <t>Govt. Basic School, Telghi</t>
  </si>
  <si>
    <t>MS-207</t>
  </si>
  <si>
    <t>Naugachhia</t>
  </si>
  <si>
    <t>H/S, Sahu Parbatta</t>
  </si>
  <si>
    <t>Gopalpur</t>
  </si>
  <si>
    <t>Govt. Basic School, Tintanga</t>
  </si>
  <si>
    <t>MS-208</t>
  </si>
  <si>
    <t>Ramgarh Chowk</t>
  </si>
  <si>
    <t>Govt. Basic School, Nandnama</t>
  </si>
  <si>
    <t>Chanan</t>
  </si>
  <si>
    <t>R.S. +2 H.S., Mananpur</t>
  </si>
  <si>
    <t>MS-209</t>
  </si>
  <si>
    <t>Pipriya</t>
  </si>
  <si>
    <t>M.R.M.P. +2 H.S., Ramchandrapur</t>
  </si>
  <si>
    <t>Barahiya</t>
  </si>
  <si>
    <t>Govt. Basic School, Bispur</t>
  </si>
  <si>
    <t>Patna</t>
  </si>
  <si>
    <t>Maner</t>
  </si>
  <si>
    <t>M.Y. H/S, Gorakhatola</t>
  </si>
  <si>
    <t>Bihta</t>
  </si>
  <si>
    <t>R.T.P. H/S, Bihta</t>
  </si>
  <si>
    <t>Bikram</t>
  </si>
  <si>
    <t>D.D.S. H/S, Morlawa</t>
  </si>
  <si>
    <t>Danapur</t>
  </si>
  <si>
    <t>R.G.S.S. School, khagaul</t>
  </si>
  <si>
    <t>Dulhin Bazar</t>
  </si>
  <si>
    <t>Basidhar H/S, Bharatpur</t>
  </si>
  <si>
    <t>Naubatpur</t>
  </si>
  <si>
    <t>Govt. H/S, Amarpur</t>
  </si>
  <si>
    <t>Dhanarua</t>
  </si>
  <si>
    <t>H/S, Biroiyara</t>
  </si>
  <si>
    <t>Khusrupur</t>
  </si>
  <si>
    <t>Mahadeo H/S, Khusrupur</t>
  </si>
  <si>
    <t>Daniyawa</t>
  </si>
  <si>
    <t xml:space="preserve"> Rajkiyakrit H/S, Daniyawa</t>
  </si>
  <si>
    <t>Fatuwa</t>
  </si>
  <si>
    <t>A.N.S, H/S, Usfa</t>
  </si>
  <si>
    <t>Belchi</t>
  </si>
  <si>
    <t>Govt. H/S, Saksohars</t>
  </si>
  <si>
    <t>Mokama</t>
  </si>
  <si>
    <t>R.A. H/S, Mokama</t>
  </si>
  <si>
    <t>Pandark</t>
  </si>
  <si>
    <t>P.B.M. H/S, Pandark</t>
  </si>
  <si>
    <t>Ghoswari</t>
  </si>
  <si>
    <t>Govt. H/S, Kurmichak</t>
  </si>
  <si>
    <t>Bhakhtiyarpur</t>
  </si>
  <si>
    <t>Govt. H/S, Sawani</t>
  </si>
  <si>
    <t>Barh</t>
  </si>
  <si>
    <t>Govt. H/S, Badhna</t>
  </si>
  <si>
    <t>Buxar</t>
  </si>
  <si>
    <t>Govt. Basic School, Karhansi</t>
  </si>
  <si>
    <t>Chausa</t>
  </si>
  <si>
    <t>Govt. Basic School, Saraiya</t>
  </si>
  <si>
    <t>Dumraon</t>
  </si>
  <si>
    <t>(+2)  Raj H/S, Dumraon</t>
  </si>
  <si>
    <t>Brahampur</t>
  </si>
  <si>
    <t>(+2)  B.N. H/S, Brahampur</t>
  </si>
  <si>
    <t>Simri</t>
  </si>
  <si>
    <t>(+2)  H/S, Simri</t>
  </si>
  <si>
    <t>Kesath</t>
  </si>
  <si>
    <t>(+2)  H/S, Kesath</t>
  </si>
  <si>
    <t>MS-101</t>
  </si>
  <si>
    <t>MS-102</t>
  </si>
  <si>
    <t>MS-103</t>
  </si>
  <si>
    <t>MS-104</t>
  </si>
  <si>
    <t>MS-105</t>
  </si>
  <si>
    <t>MS-106</t>
  </si>
  <si>
    <t>MS-107</t>
  </si>
  <si>
    <t>MS-108</t>
  </si>
  <si>
    <t>Vaishali</t>
  </si>
  <si>
    <t>T.R.S.S. H/S Jurawanpur</t>
  </si>
  <si>
    <t>Mahnar</t>
  </si>
  <si>
    <t>Govt. Basic School, Karnauti</t>
  </si>
  <si>
    <t>Bidupur</t>
  </si>
  <si>
    <t>Govt. Basic School, Chechar</t>
  </si>
  <si>
    <t>H.S H/S, Chintamanipur</t>
  </si>
  <si>
    <t>Pathedhibelsar</t>
  </si>
  <si>
    <t>Govt. Basic School, Surhattha</t>
  </si>
  <si>
    <t>Lalganj</t>
  </si>
  <si>
    <t>Govt. Basic School, Michagadh</t>
  </si>
  <si>
    <t>Bhagwanpur</t>
  </si>
  <si>
    <t>Govt. Basic School, Warispur</t>
  </si>
  <si>
    <t>Goraul</t>
  </si>
  <si>
    <t>Govt. Basic School, Kanhauli</t>
  </si>
  <si>
    <t>Chehrakala</t>
  </si>
  <si>
    <t>B.N. H/S, Sehan</t>
  </si>
  <si>
    <t>Rajapakar</t>
  </si>
  <si>
    <t>Desari</t>
  </si>
  <si>
    <t>S.G.B.B.A.S. H/S, Bhatauliya</t>
  </si>
  <si>
    <t>Sahdai Buzurg</t>
  </si>
  <si>
    <t>Gandhi H/S, Sahadai Buzurg</t>
  </si>
  <si>
    <t>Basopatti</t>
  </si>
  <si>
    <t>Govt. Basic School, Sukhasi</t>
  </si>
  <si>
    <t>Bisfi</t>
  </si>
  <si>
    <t>Govt. Basic School, Simari</t>
  </si>
  <si>
    <t>Harlakhi</t>
  </si>
  <si>
    <t>Govt. Basic School, Hisar</t>
  </si>
  <si>
    <t>Madhawapur</t>
  </si>
  <si>
    <t>Govt. Basic School, Rema</t>
  </si>
  <si>
    <t>Jhanjharpur</t>
  </si>
  <si>
    <t>Kejriwal H/S, Jhanjharpur</t>
  </si>
  <si>
    <t>Lakhnour</t>
  </si>
  <si>
    <t>High School, Lakhnaur</t>
  </si>
  <si>
    <t>Madhepur</t>
  </si>
  <si>
    <t>High School, Madhepur</t>
  </si>
  <si>
    <t>Babubarhi</t>
  </si>
  <si>
    <t>J.N. H/S, Babubarhi</t>
  </si>
  <si>
    <t>Pandaul</t>
  </si>
  <si>
    <t>Govt. Basic School, Maukarampur</t>
  </si>
  <si>
    <t>Rajnagar</t>
  </si>
  <si>
    <t>Govt. Basic School, Nakati</t>
  </si>
  <si>
    <t>Ghowardiha</t>
  </si>
  <si>
    <t>High School, Devadh</t>
  </si>
  <si>
    <t>Laukhi</t>
  </si>
  <si>
    <t>High School, Laukhi</t>
  </si>
  <si>
    <t>Phulparas</t>
  </si>
  <si>
    <t>High School, Phulparas</t>
  </si>
  <si>
    <t>Jainagar</t>
  </si>
  <si>
    <t>High School, Jainagar</t>
  </si>
  <si>
    <t>Kaluahi</t>
  </si>
  <si>
    <t>High School, Narar</t>
  </si>
  <si>
    <t>Khajauli</t>
  </si>
  <si>
    <t>High School, Khajauli</t>
  </si>
  <si>
    <t>Khutauna</t>
  </si>
  <si>
    <t>High School, Khutauna</t>
  </si>
  <si>
    <t>Ladania</t>
  </si>
  <si>
    <t>High School, Matha Ladania</t>
  </si>
  <si>
    <t>Sitamarhi</t>
  </si>
  <si>
    <t>Riga</t>
  </si>
  <si>
    <t>T.R.N.H.S, Sahbajpur Kharsan</t>
  </si>
  <si>
    <t>Parsauni</t>
  </si>
  <si>
    <t>Govt. Basic School, Raghopur Bhakhari</t>
  </si>
  <si>
    <t>Belsand</t>
  </si>
  <si>
    <t>Govt. Basic School, Machi Bhandari</t>
  </si>
  <si>
    <t>Nanpur</t>
  </si>
  <si>
    <t>Govt. Basic School, Janipur</t>
  </si>
  <si>
    <t>Chorout</t>
  </si>
  <si>
    <t>S.L.N.S H/S,  Chorout</t>
  </si>
  <si>
    <t>Sursand</t>
  </si>
  <si>
    <t>Saryu H/S, Sursand</t>
  </si>
  <si>
    <t>Bajpatti</t>
  </si>
  <si>
    <t>S.R.P.N. H/S, Bajpatti</t>
  </si>
  <si>
    <t>Majorganj</t>
  </si>
  <si>
    <t>J.B. H/S, Majorganj</t>
  </si>
  <si>
    <t>Parihar</t>
  </si>
  <si>
    <t>S.G. H/S, Parihar</t>
  </si>
  <si>
    <t>Pipra Kothi</t>
  </si>
  <si>
    <t>Govt. Basic School, Piprakothi</t>
  </si>
  <si>
    <t>Kotwa</t>
  </si>
  <si>
    <t>H/S, Machh-agargawa</t>
  </si>
  <si>
    <t>Mehsi</t>
  </si>
  <si>
    <t>High School, Mehsi</t>
  </si>
  <si>
    <t>Kesaria</t>
  </si>
  <si>
    <t>High School, Kesariya</t>
  </si>
  <si>
    <t>Turkaulia</t>
  </si>
  <si>
    <t>S.R.R. H/S, Turkaulia</t>
  </si>
  <si>
    <t>Sugauli</t>
  </si>
  <si>
    <t>Nand High School, Sugauli</t>
  </si>
  <si>
    <t>Banjaria</t>
  </si>
  <si>
    <t>H/S, Mokhlishpur</t>
  </si>
  <si>
    <t>Raxaul</t>
  </si>
  <si>
    <t>H/S, Purandara Bhelahi</t>
  </si>
  <si>
    <t>Ramgarhwa</t>
  </si>
  <si>
    <t>Govt. Basic School, Siswaniya</t>
  </si>
  <si>
    <t>Chaurandano</t>
  </si>
  <si>
    <t>H/S, Chhoradano</t>
  </si>
  <si>
    <t>MS-123</t>
  </si>
  <si>
    <t>MS-124</t>
  </si>
  <si>
    <t>MS-125</t>
  </si>
  <si>
    <t>MS-126</t>
  </si>
  <si>
    <t>MS-109</t>
  </si>
  <si>
    <t>MS-110</t>
  </si>
  <si>
    <t>MS-111</t>
  </si>
  <si>
    <t>MS-112</t>
  </si>
  <si>
    <t>MS-113</t>
  </si>
  <si>
    <t>MS-114</t>
  </si>
  <si>
    <t>MS-115</t>
  </si>
  <si>
    <t>MS-116</t>
  </si>
  <si>
    <t>MS-117</t>
  </si>
  <si>
    <t>MS-118</t>
  </si>
  <si>
    <t>MS-119</t>
  </si>
  <si>
    <t>MS-120</t>
  </si>
  <si>
    <t>MS-121</t>
  </si>
  <si>
    <t>MS-122</t>
  </si>
  <si>
    <t xml:space="preserve">Progress report for the construction of Model School building   (2010-11)                               </t>
  </si>
  <si>
    <t>Narendra Kumar</t>
  </si>
  <si>
    <t>Surendra Kumar Rai</t>
  </si>
  <si>
    <t>Sudarshan Mahto</t>
  </si>
  <si>
    <t>Roy Engineers</t>
  </si>
  <si>
    <t>Shristi Developers Pvt. Ltd.</t>
  </si>
  <si>
    <t>Ksishna Deo Pd</t>
  </si>
  <si>
    <t>M/S Magadh Construction</t>
  </si>
  <si>
    <t>Shailendra Kumar</t>
  </si>
  <si>
    <t>Delco Infrastructure Projects Ltd.</t>
  </si>
  <si>
    <t>M/S Anoj Enterprises</t>
  </si>
  <si>
    <t>Shiv Shankar Singh Contract Pvt. Ltd.</t>
  </si>
  <si>
    <t>Hitendra Kr. Mishra</t>
  </si>
  <si>
    <t>M/S Thakur Construction</t>
  </si>
  <si>
    <t>Chek</t>
  </si>
  <si>
    <t>Shiv Vijay Engicon</t>
  </si>
  <si>
    <t>Trishul Engicon Pvt. Ltd.</t>
  </si>
  <si>
    <t>Tara Rajat Enclave Pvt. Ltd.</t>
  </si>
  <si>
    <t>Arvind Kumar</t>
  </si>
  <si>
    <t>Sanjay Kumar Singh</t>
  </si>
  <si>
    <t>Sujay Bhan Singh</t>
  </si>
  <si>
    <t>M/S Raj Construction</t>
  </si>
  <si>
    <t>Arbind Prasad</t>
  </si>
  <si>
    <t>Balkrishna Bhalotia Construction Pvt. Ltd.</t>
  </si>
  <si>
    <t>Ashok &amp; Co. Nivas Pvt. Ltd.</t>
  </si>
  <si>
    <t>Lal Rupak Kumar Singh</t>
  </si>
  <si>
    <t>Dharmendra Kumar Chaudhary</t>
  </si>
  <si>
    <t>Shristi Developers</t>
  </si>
  <si>
    <t>K.D. Company</t>
  </si>
  <si>
    <t>Ashok Kumar</t>
  </si>
  <si>
    <t>Md. Shafique Alam</t>
  </si>
  <si>
    <t>Man Mardan Shukla</t>
  </si>
  <si>
    <t>Amit Kumar Shahi</t>
  </si>
  <si>
    <t>Satyendra Kumar Construction Pvt. Ltd.</t>
  </si>
  <si>
    <t>Dharam Nath Construction Pvt. Ltd.</t>
  </si>
  <si>
    <t>Sudhakant Enterprises Pvt. Ltd.</t>
  </si>
  <si>
    <t>Vinod Kumar Singh</t>
  </si>
  <si>
    <t>Mother India</t>
  </si>
  <si>
    <t>Avaneesh Enterprises</t>
  </si>
  <si>
    <t>M/S Durga Construction</t>
  </si>
  <si>
    <t>M/S Nikumbh Bhardwaj</t>
  </si>
  <si>
    <t>M/S Sarswati Company</t>
  </si>
  <si>
    <t>Mohan Prasad</t>
  </si>
  <si>
    <t>Rajesh Kumar</t>
  </si>
  <si>
    <t>Virendra Kumar Chaudhary</t>
  </si>
  <si>
    <t>Sideshwar Singh</t>
  </si>
  <si>
    <t>In above list one school name hasbeen deleted due to repeat of name in fin year 09-10 &amp; 10-11</t>
  </si>
  <si>
    <t>Retender</t>
  </si>
  <si>
    <t>Tender Process</t>
  </si>
  <si>
    <t>Land problem</t>
  </si>
  <si>
    <t>Land not available</t>
  </si>
  <si>
    <t>Required old building demolision</t>
  </si>
  <si>
    <t>1st A/C bill paid</t>
  </si>
  <si>
    <t>Date of Aggrement</t>
  </si>
  <si>
    <t>Time of Completion</t>
  </si>
  <si>
    <t>15 Month</t>
  </si>
  <si>
    <t>11.9.2013</t>
  </si>
  <si>
    <t>7.10.2013</t>
  </si>
  <si>
    <t>19.8.2013</t>
  </si>
  <si>
    <t>21.9.2013</t>
  </si>
  <si>
    <t>2.8.2013</t>
  </si>
  <si>
    <t>16.8.2013</t>
  </si>
  <si>
    <t>9.9.2013</t>
  </si>
  <si>
    <t>30.10.2013</t>
  </si>
  <si>
    <t>18.9.2013</t>
  </si>
  <si>
    <t>21.8.2013</t>
  </si>
  <si>
    <t>1.11.2013</t>
  </si>
  <si>
    <t>10.10.2013</t>
  </si>
  <si>
    <t>15  Month</t>
  </si>
  <si>
    <t>26.8.2013</t>
  </si>
  <si>
    <t>24.9.2013</t>
  </si>
  <si>
    <t>Time             of  Completion</t>
  </si>
  <si>
    <t>Bansi 
Suryapur</t>
  </si>
  <si>
    <t>Time              of Completion</t>
  </si>
  <si>
    <t>Azam 
Nagar</t>
  </si>
  <si>
    <t>Land not Available Site changed proposal goes to BMSP</t>
  </si>
  <si>
    <t>Land problem, Local dispute regarding play ground</t>
  </si>
  <si>
    <t>Shuttering</t>
  </si>
  <si>
    <t>Govt. Basic School, Agiaon/ Pawna</t>
  </si>
  <si>
    <t>Buddha Infrastructure Pvt. Ltd.</t>
  </si>
  <si>
    <t>Umashankar Singh</t>
  </si>
  <si>
    <t>Pramod Construction</t>
  </si>
  <si>
    <t>S.A.B. Construction</t>
  </si>
  <si>
    <t>Lalan Kumar</t>
  </si>
  <si>
    <t>Rajendra Prasad Podar</t>
  </si>
  <si>
    <t>Mother India Contract</t>
  </si>
  <si>
    <t>Sisley Construction</t>
  </si>
  <si>
    <t>Purnea</t>
  </si>
  <si>
    <t>Estimated Amount   (in lac)</t>
  </si>
  <si>
    <t>PATNA</t>
  </si>
  <si>
    <t>MAGADH</t>
  </si>
  <si>
    <t>BHAGALPUR</t>
  </si>
  <si>
    <t>MUNGER</t>
  </si>
  <si>
    <t>KOSI</t>
  </si>
  <si>
    <t>PURNEA</t>
  </si>
  <si>
    <t>TIRHUT</t>
  </si>
  <si>
    <t>DARBHANGA</t>
  </si>
  <si>
    <t>SARAN</t>
  </si>
  <si>
    <t>Satish Prasad (8987263065)                                                                E.E. BSEIDC, Div.-Patna</t>
  </si>
  <si>
    <t xml:space="preserve">Rajeev Ranjan (9234271071), E.E. BSEIDC, Div.-Magadh </t>
  </si>
  <si>
    <t>Ranvijay Kr. Sinha (9934961293) E.E. BSEIDC, Div.- Bhagalpur</t>
  </si>
  <si>
    <t>Surendra Kumar (9939599803) E.E. BSEIDC, Div.-Munger</t>
  </si>
  <si>
    <t>Anil Kumar (9334128101)                          E.E. BSEIDC, Div.- Koshi</t>
  </si>
  <si>
    <t>Manoj Kumar Pandey (9661818750)                            E.E. BSEIDC, Div.- Purnia</t>
  </si>
  <si>
    <t>Anil Kr. Singh (9801494702)                                     E.E. BSEIDC, Div.-Tirhut</t>
  </si>
  <si>
    <t>Sanjeev Kumar (9199601788)                                     E.E. BSEIDC, Div.-Darbhanga</t>
  </si>
  <si>
    <t>Pramod Kumar (9955128483)                        E.E. BSEIDC, Div.- Saran</t>
  </si>
  <si>
    <t>Name &amp; contact no. of EE :-Surendra Kumar (9939599803), AE :- M.K.Pandey (9835806534), &amp; Rajiv Kr. (8986897214)</t>
  </si>
  <si>
    <t>Name &amp; contact no. of EE :- Anil Kumar (9334128101)   ,  AE :- Haider Jamal (8294246338), AE :- Neeraj Kumar (7543014790)</t>
  </si>
  <si>
    <t>Name &amp; contact no. of EE :- Anil Kr. Singh (9801494702) , AE :- Ram Babu Mahto (9835619212) &amp; Rajesh Kumar (9431620115)</t>
  </si>
  <si>
    <t>Name &amp; contact no. of EE :- Sanjeev Kumar (9199601788) , AE :- Ram Babu Mahto (9835619212) &amp; Rajesh Kumar (9431620115)</t>
  </si>
  <si>
    <t>Total (Model School)</t>
  </si>
  <si>
    <t xml:space="preserve">Name of Division :-  Saran </t>
  </si>
  <si>
    <t xml:space="preserve">Name of Division :-  Bhagalpur                                                                     </t>
  </si>
  <si>
    <t>Name of Division :-  KOSI</t>
  </si>
  <si>
    <t xml:space="preserve">Name of Division :-  PURNEA                                                                </t>
  </si>
  <si>
    <t>Name of Division :-  TIRHUT</t>
  </si>
  <si>
    <t xml:space="preserve">Name of Division :-  DARBHANGA                                     </t>
  </si>
  <si>
    <t>.</t>
  </si>
  <si>
    <t>Progress Report for the construction of Model School (2010-11)</t>
  </si>
  <si>
    <t>Name of Division :-  Munger</t>
  </si>
  <si>
    <t>\</t>
  </si>
  <si>
    <t>Land problem water logged 8'-0" deep land</t>
  </si>
  <si>
    <t>Mishra Const. Ranjan Mishra</t>
  </si>
  <si>
    <t>Shatish Kusum Raj</t>
  </si>
  <si>
    <t>Budha Infrastructure Private Limited, Hanuman Nagar, Kankarbagh</t>
  </si>
  <si>
    <t>Name &amp; contact no. of EE : Satish Prasad (8987263065), AE (Patna &amp; Nalanda):- S.Tiwari  (9431495949), AE (Bhojpur):- Rama Shanker Prasad (9431492761), AE (Buxar):- Atul Kr. Burnwal (9835658494) &amp; AE (Rohtas &amp; Kaimur):- Vijay Prasad Singh (9431041889)</t>
  </si>
  <si>
    <t>Name &amp; contact no. of EE :- Rajiv Ranjan (9234271071), AE :-  Mallu Singh (9835471249/ 9471211134), AE :- Helal Ahmad (9771081441), AE :- Benaik Prasad (9431420392)</t>
  </si>
  <si>
    <t>Name &amp; contact no. of EE :- Manjo Kumar Pandey (9661818750) , AE :- Umesh Kumar  (8986493581) &amp; A.E.:- Madan Mohan Kumar (9431413291)</t>
  </si>
  <si>
    <t>Name &amp; contact no. of EE :- Ranvijay Kr. Sinha (9934961293), AE :- Vindo Kr. Pandey (9472722090), &amp; Sanjeev Kumar 9931487994</t>
  </si>
  <si>
    <t>Date:-31.07.2014</t>
  </si>
  <si>
    <t>119 SBD of 2013-14/1.10.2013</t>
  </si>
  <si>
    <t>Soil test report not found</t>
  </si>
  <si>
    <t>Column upto G.F. RL</t>
  </si>
  <si>
    <t>Tie Beam</t>
  </si>
  <si>
    <t>102 SBD of 2013-14/11.9.2013</t>
  </si>
  <si>
    <t>Upto tie beam</t>
  </si>
  <si>
    <t>Footing casting work in progress</t>
  </si>
  <si>
    <t>School not locate</t>
  </si>
  <si>
    <t>Land Dispute</t>
  </si>
  <si>
    <t>RCC in Foundation</t>
  </si>
  <si>
    <t>2nd floor column casting work in prog.</t>
  </si>
  <si>
    <t>1st floor column casting work in prog.</t>
  </si>
  <si>
    <t>62 SBD of 2013-14/25.7.2013</t>
  </si>
  <si>
    <t>EMD return by BSEIDC</t>
  </si>
  <si>
    <t>91 SBD of 2013-14/27.8.2013</t>
  </si>
  <si>
    <t>61 SBD of 2013-14/24.7.2013</t>
  </si>
  <si>
    <t>77 SBD of 2013-14/19.8.2013</t>
  </si>
  <si>
    <t>132 SBD of 2013-14/8.10.2013</t>
  </si>
  <si>
    <t>177 SBD of 2013-14/ 03.12.2013</t>
  </si>
  <si>
    <t>147 SBD of 2013-14/ 12.11.13</t>
  </si>
  <si>
    <t>165 SBD of 2013-14/ 28.11.13</t>
  </si>
  <si>
    <t>114 SBD of 2013-14/23.9.2013</t>
  </si>
  <si>
    <t>Name &amp; contact no. of EE :- Pramod Kumar (9939599803), AE :-Maya prasad singh (9973106456), AE :- Rajiv Kr. (9934204444)</t>
  </si>
  <si>
    <t>Brick liner</t>
  </si>
  <si>
    <t>Water logging</t>
  </si>
  <si>
    <t>Local Hindrence</t>
  </si>
  <si>
    <t>Land dispute</t>
  </si>
  <si>
    <t>land dispute</t>
  </si>
  <si>
    <t>Rajiv Ranjan Kumar Madhubani</t>
  </si>
  <si>
    <t>Epitone Const Patna</t>
  </si>
  <si>
    <t>Kumar Manas Const. Gopalganj</t>
  </si>
  <si>
    <t>Keshav Kumar Keshari E.Champaran</t>
  </si>
  <si>
    <t>Ravindra Kumar Patna</t>
  </si>
  <si>
    <t>Anoj Const 9955501050</t>
  </si>
  <si>
    <t>Shristi Construction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</si>
</sst>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0.0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1"/>
      <color rgb="FF000000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11"/>
      <color theme="1" tint="0.499984740745262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theme="1" tint="0.499984740745262"/>
      <name val="Times New Roman"/>
      <family val="1"/>
    </font>
    <font>
      <sz val="12"/>
      <color theme="1" tint="0.499984740745262"/>
      <name val="Times New Roman"/>
      <family val="1"/>
    </font>
    <font>
      <b/>
      <sz val="12"/>
      <color rgb="FF000000"/>
      <name val="Times New Roman"/>
      <family val="1"/>
    </font>
    <font>
      <sz val="16"/>
      <color theme="1"/>
      <name val="Times New Roman"/>
      <family val="1"/>
    </font>
    <font>
      <sz val="16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 tint="0.499984740745262"/>
      <name val="Times New Roman"/>
      <family val="1"/>
    </font>
    <font>
      <sz val="16"/>
      <color theme="1" tint="0.499984740745262"/>
      <name val="Times New Roman"/>
      <family val="1"/>
    </font>
    <font>
      <sz val="16"/>
      <color indexed="8"/>
      <name val="Times New Roman"/>
      <family val="1"/>
    </font>
    <font>
      <b/>
      <sz val="16"/>
      <color rgb="FF000000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0"/>
      <color theme="1" tint="0.499984740745262"/>
      <name val="Times New Roman"/>
      <family val="1"/>
    </font>
    <font>
      <sz val="10"/>
      <color theme="1" tint="0.499984740745262"/>
      <name val="Times New Roman"/>
      <family val="1"/>
    </font>
    <font>
      <b/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8" fillId="0" borderId="0"/>
  </cellStyleXfs>
  <cellXfs count="420">
    <xf numFmtId="0" fontId="0" fillId="0" borderId="0" xfId="0"/>
    <xf numFmtId="0" fontId="0" fillId="0" borderId="1" xfId="0" applyBorder="1"/>
    <xf numFmtId="0" fontId="0" fillId="2" borderId="0" xfId="0" applyFill="1"/>
    <xf numFmtId="0" fontId="0" fillId="0" borderId="0" xfId="0" applyAlignment="1"/>
    <xf numFmtId="0" fontId="10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/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1" fontId="0" fillId="0" borderId="0" xfId="0" applyNumberFormat="1"/>
    <xf numFmtId="0" fontId="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17" fillId="2" borderId="1" xfId="2" applyFont="1" applyFill="1" applyBorder="1" applyAlignment="1">
      <alignment horizontal="left" wrapText="1"/>
    </xf>
    <xf numFmtId="0" fontId="16" fillId="0" borderId="1" xfId="0" applyFont="1" applyBorder="1" applyAlignment="1">
      <alignment wrapText="1"/>
    </xf>
    <xf numFmtId="0" fontId="17" fillId="2" borderId="1" xfId="0" applyNumberFormat="1" applyFont="1" applyFill="1" applyBorder="1" applyAlignment="1">
      <alignment horizontal="left" wrapText="1"/>
    </xf>
    <xf numFmtId="0" fontId="1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wrapText="1"/>
    </xf>
    <xf numFmtId="164" fontId="0" fillId="0" borderId="1" xfId="0" applyNumberFormat="1" applyBorder="1"/>
    <xf numFmtId="0" fontId="20" fillId="0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22" fillId="3" borderId="1" xfId="0" applyFont="1" applyFill="1" applyBorder="1"/>
    <xf numFmtId="0" fontId="22" fillId="0" borderId="1" xfId="0" applyFont="1" applyBorder="1"/>
    <xf numFmtId="0" fontId="2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44" fontId="25" fillId="0" borderId="1" xfId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44" fontId="25" fillId="3" borderId="1" xfId="1" applyFont="1" applyFill="1" applyBorder="1" applyAlignment="1">
      <alignment horizontal="center" vertical="center" wrapText="1"/>
    </xf>
    <xf numFmtId="0" fontId="14" fillId="0" borderId="1" xfId="0" applyFont="1" applyBorder="1"/>
    <xf numFmtId="0" fontId="26" fillId="0" borderId="1" xfId="0" applyFont="1" applyBorder="1"/>
    <xf numFmtId="0" fontId="26" fillId="3" borderId="1" xfId="0" applyFont="1" applyFill="1" applyBorder="1"/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4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4" fillId="0" borderId="7" xfId="0" applyFont="1" applyFill="1" applyBorder="1" applyAlignment="1">
      <alignment vertical="center"/>
    </xf>
    <xf numFmtId="0" fontId="24" fillId="0" borderId="7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6" fillId="0" borderId="7" xfId="0" applyFont="1" applyBorder="1"/>
    <xf numFmtId="0" fontId="14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wrapText="1"/>
    </xf>
    <xf numFmtId="0" fontId="24" fillId="0" borderId="25" xfId="0" applyFont="1" applyFill="1" applyBorder="1" applyAlignment="1">
      <alignment vertical="center"/>
    </xf>
    <xf numFmtId="0" fontId="24" fillId="0" borderId="25" xfId="0" applyFont="1" applyFill="1" applyBorder="1" applyAlignment="1">
      <alignment horizontal="left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6" fillId="0" borderId="25" xfId="0" applyFont="1" applyBorder="1"/>
    <xf numFmtId="0" fontId="14" fillId="0" borderId="26" xfId="0" applyFont="1" applyBorder="1" applyAlignment="1">
      <alignment wrapText="1"/>
    </xf>
    <xf numFmtId="0" fontId="0" fillId="0" borderId="1" xfId="0" applyBorder="1" applyAlignment="1">
      <alignment horizontal="left"/>
    </xf>
    <xf numFmtId="0" fontId="29" fillId="0" borderId="1" xfId="0" applyFont="1" applyFill="1" applyBorder="1" applyAlignment="1">
      <alignment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left" wrapText="1"/>
    </xf>
    <xf numFmtId="0" fontId="28" fillId="0" borderId="1" xfId="0" applyFont="1" applyBorder="1"/>
    <xf numFmtId="0" fontId="28" fillId="0" borderId="1" xfId="0" applyFont="1" applyBorder="1" applyAlignment="1">
      <alignment vertical="center"/>
    </xf>
    <xf numFmtId="0" fontId="29" fillId="0" borderId="1" xfId="0" applyFont="1" applyFill="1" applyBorder="1" applyAlignment="1">
      <alignment vertical="top"/>
    </xf>
    <xf numFmtId="0" fontId="33" fillId="2" borderId="1" xfId="0" applyFont="1" applyFill="1" applyBorder="1" applyAlignment="1">
      <alignment vertical="top" wrapText="1"/>
    </xf>
    <xf numFmtId="0" fontId="28" fillId="0" borderId="1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0" fontId="22" fillId="4" borderId="1" xfId="0" applyFont="1" applyFill="1" applyBorder="1"/>
    <xf numFmtId="44" fontId="25" fillId="4" borderId="1" xfId="1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1" fontId="31" fillId="0" borderId="1" xfId="1" applyNumberFormat="1" applyFont="1" applyBorder="1" applyAlignment="1">
      <alignment horizontal="center" vertical="center" wrapText="1"/>
    </xf>
    <xf numFmtId="1" fontId="31" fillId="0" borderId="1" xfId="0" applyNumberFormat="1" applyFont="1" applyBorder="1" applyAlignment="1">
      <alignment horizontal="center" vertical="center" wrapText="1"/>
    </xf>
    <xf numFmtId="1" fontId="31" fillId="3" borderId="1" xfId="1" applyNumberFormat="1" applyFont="1" applyFill="1" applyBorder="1" applyAlignment="1">
      <alignment horizontal="center" vertical="center" wrapText="1"/>
    </xf>
    <xf numFmtId="1" fontId="31" fillId="3" borderId="1" xfId="0" applyNumberFormat="1" applyFont="1" applyFill="1" applyBorder="1" applyAlignment="1">
      <alignment horizontal="center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1" fontId="32" fillId="0" borderId="1" xfId="0" applyNumberFormat="1" applyFont="1" applyBorder="1"/>
    <xf numFmtId="1" fontId="32" fillId="3" borderId="1" xfId="0" applyNumberFormat="1" applyFont="1" applyFill="1" applyBorder="1"/>
    <xf numFmtId="0" fontId="28" fillId="0" borderId="1" xfId="0" applyFont="1" applyBorder="1" applyAlignment="1">
      <alignment horizontal="center"/>
    </xf>
    <xf numFmtId="0" fontId="0" fillId="0" borderId="0" xfId="0" applyFont="1"/>
    <xf numFmtId="0" fontId="30" fillId="0" borderId="1" xfId="0" applyFont="1" applyBorder="1" applyAlignment="1">
      <alignment horizontal="center" vertical="center"/>
    </xf>
    <xf numFmtId="1" fontId="31" fillId="0" borderId="1" xfId="0" applyNumberFormat="1" applyFont="1" applyBorder="1"/>
    <xf numFmtId="1" fontId="31" fillId="3" borderId="1" xfId="0" applyNumberFormat="1" applyFont="1" applyFill="1" applyBorder="1"/>
    <xf numFmtId="44" fontId="25" fillId="0" borderId="1" xfId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/>
    <xf numFmtId="0" fontId="22" fillId="0" borderId="1" xfId="0" applyFont="1" applyFill="1" applyBorder="1"/>
    <xf numFmtId="1" fontId="0" fillId="0" borderId="0" xfId="0" applyNumberForma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2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36" fillId="0" borderId="0" xfId="0" applyFont="1"/>
    <xf numFmtId="0" fontId="7" fillId="0" borderId="0" xfId="0" applyFont="1"/>
    <xf numFmtId="0" fontId="11" fillId="0" borderId="1" xfId="0" applyFont="1" applyBorder="1" applyAlignment="1">
      <alignment horizontal="center" vertical="center" wrapText="1"/>
    </xf>
    <xf numFmtId="44" fontId="37" fillId="0" borderId="1" xfId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4" fontId="37" fillId="3" borderId="1" xfId="1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vertical="center" wrapText="1"/>
    </xf>
    <xf numFmtId="44" fontId="37" fillId="4" borderId="1" xfId="1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38" fillId="0" borderId="1" xfId="0" applyFont="1" applyBorder="1"/>
    <xf numFmtId="0" fontId="1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37" fillId="0" borderId="1" xfId="0" applyFont="1" applyBorder="1"/>
    <xf numFmtId="0" fontId="37" fillId="3" borderId="1" xfId="0" applyFont="1" applyFill="1" applyBorder="1"/>
    <xf numFmtId="0" fontId="37" fillId="4" borderId="1" xfId="0" applyFont="1" applyFill="1" applyBorder="1"/>
    <xf numFmtId="0" fontId="25" fillId="3" borderId="1" xfId="0" applyFont="1" applyFill="1" applyBorder="1"/>
    <xf numFmtId="0" fontId="25" fillId="0" borderId="1" xfId="0" applyFont="1" applyBorder="1"/>
    <xf numFmtId="0" fontId="25" fillId="4" borderId="5" xfId="0" applyFont="1" applyFill="1" applyBorder="1"/>
    <xf numFmtId="0" fontId="25" fillId="0" borderId="25" xfId="0" applyFont="1" applyBorder="1"/>
    <xf numFmtId="0" fontId="4" fillId="4" borderId="1" xfId="0" applyFont="1" applyFill="1" applyBorder="1"/>
    <xf numFmtId="0" fontId="25" fillId="4" borderId="1" xfId="0" applyFont="1" applyFill="1" applyBorder="1"/>
    <xf numFmtId="0" fontId="25" fillId="0" borderId="7" xfId="0" applyFont="1" applyBorder="1"/>
    <xf numFmtId="0" fontId="14" fillId="0" borderId="25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0" fillId="0" borderId="0" xfId="0" applyAlignment="1">
      <alignment wrapText="1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left"/>
    </xf>
    <xf numFmtId="0" fontId="24" fillId="0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2" fontId="8" fillId="0" borderId="1" xfId="0" applyNumberFormat="1" applyFont="1" applyBorder="1" applyAlignment="1">
      <alignment horizontal="center" vertical="center"/>
    </xf>
    <xf numFmtId="0" fontId="26" fillId="4" borderId="1" xfId="0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3" borderId="1" xfId="0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 vertical="center"/>
    </xf>
    <xf numFmtId="44" fontId="37" fillId="0" borderId="1" xfId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41" fontId="25" fillId="3" borderId="1" xfId="1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wrapText="1"/>
    </xf>
    <xf numFmtId="2" fontId="28" fillId="0" borderId="1" xfId="0" applyNumberFormat="1" applyFont="1" applyFill="1" applyBorder="1"/>
    <xf numFmtId="2" fontId="28" fillId="0" borderId="1" xfId="0" applyNumberFormat="1" applyFont="1" applyBorder="1"/>
    <xf numFmtId="1" fontId="31" fillId="0" borderId="1" xfId="1" applyNumberFormat="1" applyFont="1" applyFill="1" applyBorder="1" applyAlignment="1">
      <alignment horizontal="center" vertical="center" wrapText="1"/>
    </xf>
    <xf numFmtId="44" fontId="0" fillId="0" borderId="1" xfId="0" applyNumberFormat="1" applyBorder="1" applyAlignment="1">
      <alignment wrapText="1"/>
    </xf>
    <xf numFmtId="44" fontId="0" fillId="0" borderId="0" xfId="0" applyNumberFormat="1" applyAlignment="1">
      <alignment wrapText="1"/>
    </xf>
    <xf numFmtId="0" fontId="13" fillId="0" borderId="1" xfId="0" applyFont="1" applyBorder="1" applyAlignment="1">
      <alignment horizontal="center"/>
    </xf>
    <xf numFmtId="41" fontId="25" fillId="2" borderId="1" xfId="1" applyNumberFormat="1" applyFont="1" applyFill="1" applyBorder="1" applyAlignment="1">
      <alignment horizontal="center" vertical="center" wrapText="1"/>
    </xf>
    <xf numFmtId="44" fontId="25" fillId="2" borderId="1" xfId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2" fillId="3" borderId="1" xfId="0" applyFont="1" applyFill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7" fillId="0" borderId="19" xfId="0" applyFont="1" applyBorder="1" applyAlignment="1">
      <alignment horizontal="left" vertical="center" wrapText="1"/>
    </xf>
    <xf numFmtId="0" fontId="11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37" fillId="0" borderId="1" xfId="0" applyFont="1" applyFill="1" applyBorder="1"/>
    <xf numFmtId="0" fontId="30" fillId="0" borderId="1" xfId="0" applyFont="1" applyBorder="1"/>
    <xf numFmtId="1" fontId="30" fillId="0" borderId="1" xfId="0" applyNumberFormat="1" applyFont="1" applyBorder="1"/>
    <xf numFmtId="0" fontId="28" fillId="0" borderId="6" xfId="0" applyFont="1" applyFill="1" applyBorder="1" applyAlignment="1">
      <alignment horizontal="left" vertical="center" wrapText="1"/>
    </xf>
    <xf numFmtId="0" fontId="38" fillId="3" borderId="1" xfId="0" applyFont="1" applyFill="1" applyBorder="1"/>
    <xf numFmtId="0" fontId="14" fillId="0" borderId="1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7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2" borderId="5" xfId="0" applyFont="1" applyFill="1" applyBorder="1" applyAlignment="1">
      <alignment horizontal="center" vertical="center" textRotation="90" wrapText="1"/>
    </xf>
    <xf numFmtId="0" fontId="10" fillId="2" borderId="7" xfId="0" applyFont="1" applyFill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4" fontId="10" fillId="0" borderId="3" xfId="1" applyFont="1" applyBorder="1" applyAlignment="1">
      <alignment horizontal="center" vertical="center" wrapText="1"/>
    </xf>
    <xf numFmtId="44" fontId="10" fillId="0" borderId="4" xfId="1" applyFont="1" applyBorder="1" applyAlignment="1">
      <alignment horizontal="center" vertical="center" wrapText="1"/>
    </xf>
    <xf numFmtId="44" fontId="10" fillId="0" borderId="2" xfId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4" fontId="10" fillId="0" borderId="11" xfId="1" applyFont="1" applyBorder="1" applyAlignment="1">
      <alignment horizontal="center" vertical="center" textRotation="90" wrapText="1"/>
    </xf>
    <xf numFmtId="44" fontId="10" fillId="0" borderId="12" xfId="1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12" fillId="0" borderId="5" xfId="0" applyNumberFormat="1" applyFont="1" applyBorder="1" applyAlignment="1">
      <alignment horizontal="center" vertical="center" wrapText="1"/>
    </xf>
    <xf numFmtId="1" fontId="12" fillId="0" borderId="7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2" fontId="12" fillId="0" borderId="7" xfId="0" applyNumberFormat="1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1" fontId="8" fillId="2" borderId="5" xfId="0" applyNumberFormat="1" applyFont="1" applyFill="1" applyBorder="1" applyAlignment="1">
      <alignment horizontal="center" vertical="center" wrapText="1"/>
    </xf>
    <xf numFmtId="1" fontId="8" fillId="2" borderId="7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2" fontId="8" fillId="2" borderId="5" xfId="0" applyNumberFormat="1" applyFont="1" applyFill="1" applyBorder="1" applyAlignment="1">
      <alignment horizontal="center" vertical="center" wrapText="1"/>
    </xf>
    <xf numFmtId="2" fontId="8" fillId="2" borderId="7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wrapText="1"/>
    </xf>
    <xf numFmtId="0" fontId="28" fillId="0" borderId="6" xfId="0" applyFont="1" applyBorder="1" applyAlignment="1">
      <alignment horizontal="center" wrapText="1"/>
    </xf>
    <xf numFmtId="0" fontId="28" fillId="0" borderId="7" xfId="0" applyFont="1" applyBorder="1" applyAlignment="1">
      <alignment horizontal="center" wrapText="1"/>
    </xf>
    <xf numFmtId="0" fontId="28" fillId="0" borderId="5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4" fontId="13" fillId="0" borderId="1" xfId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vertical="center" wrapText="1"/>
    </xf>
    <xf numFmtId="0" fontId="28" fillId="0" borderId="5" xfId="0" applyFont="1" applyBorder="1" applyAlignment="1">
      <alignment wrapText="1"/>
    </xf>
    <xf numFmtId="0" fontId="28" fillId="0" borderId="7" xfId="0" applyFont="1" applyBorder="1" applyAlignment="1">
      <alignment wrapText="1"/>
    </xf>
    <xf numFmtId="0" fontId="28" fillId="0" borderId="5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44" fontId="3" fillId="0" borderId="1" xfId="1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35" fillId="0" borderId="5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22" fillId="3" borderId="5" xfId="0" applyFont="1" applyFill="1" applyBorder="1" applyAlignment="1">
      <alignment horizontal="center"/>
    </xf>
    <xf numFmtId="0" fontId="22" fillId="3" borderId="7" xfId="0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22" fillId="0" borderId="5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 textRotation="90" wrapText="1"/>
    </xf>
    <xf numFmtId="44" fontId="3" fillId="0" borderId="7" xfId="1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44" fontId="3" fillId="0" borderId="2" xfId="1" applyFont="1" applyBorder="1" applyAlignment="1">
      <alignment horizontal="center" vertical="center" wrapText="1"/>
    </xf>
    <xf numFmtId="44" fontId="3" fillId="0" borderId="3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4" fillId="0" borderId="2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/>
    </xf>
    <xf numFmtId="44" fontId="13" fillId="0" borderId="1" xfId="1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2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Normal_Dl--007" xfId="2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AB31"/>
  <sheetViews>
    <sheetView showGridLines="0" topLeftCell="A2" zoomScale="89" zoomScaleNormal="89" workbookViewId="0">
      <pane xSplit="1" ySplit="5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T25" sqref="T25"/>
    </sheetView>
  </sheetViews>
  <sheetFormatPr defaultRowHeight="15"/>
  <cols>
    <col min="1" max="1" width="3.140625" customWidth="1"/>
    <col min="2" max="2" width="15.7109375" customWidth="1"/>
    <col min="3" max="3" width="20.85546875" customWidth="1"/>
    <col min="4" max="4" width="4.5703125" customWidth="1"/>
    <col min="5" max="5" width="4.42578125" customWidth="1"/>
    <col min="6" max="6" width="10.85546875" customWidth="1"/>
    <col min="7" max="7" width="6.42578125" customWidth="1"/>
    <col min="8" max="8" width="6.28515625" customWidth="1"/>
    <col min="9" max="9" width="11" customWidth="1"/>
    <col min="10" max="10" width="5" hidden="1" customWidth="1"/>
    <col min="11" max="12" width="3.28515625" customWidth="1"/>
    <col min="13" max="13" width="3.140625" customWidth="1"/>
    <col min="14" max="14" width="3.28515625" customWidth="1"/>
    <col min="15" max="15" width="4.28515625" customWidth="1"/>
    <col min="16" max="17" width="3.85546875" customWidth="1"/>
    <col min="18" max="18" width="3.42578125" customWidth="1"/>
    <col min="19" max="19" width="3.5703125" customWidth="1"/>
    <col min="20" max="20" width="4" customWidth="1"/>
    <col min="21" max="21" width="4.28515625" customWidth="1"/>
    <col min="22" max="22" width="5.28515625" customWidth="1"/>
    <col min="23" max="23" width="10.5703125" bestFit="1" customWidth="1"/>
    <col min="24" max="24" width="8.5703125" customWidth="1"/>
    <col min="25" max="25" width="12.140625" customWidth="1"/>
    <col min="26" max="26" width="9.140625" style="55" hidden="1" customWidth="1"/>
  </cols>
  <sheetData>
    <row r="2" spans="1:28">
      <c r="A2" s="202" t="s">
        <v>19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</row>
    <row r="3" spans="1:28">
      <c r="A3" s="222" t="s">
        <v>673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0" t="s">
        <v>803</v>
      </c>
      <c r="Y3" s="221"/>
    </row>
    <row r="4" spans="1:28" ht="15" customHeight="1">
      <c r="A4" s="195" t="s">
        <v>0</v>
      </c>
      <c r="B4" s="195" t="s">
        <v>23</v>
      </c>
      <c r="C4" s="195" t="s">
        <v>24</v>
      </c>
      <c r="D4" s="196" t="s">
        <v>55</v>
      </c>
      <c r="E4" s="197"/>
      <c r="F4" s="208"/>
      <c r="G4" s="196" t="s">
        <v>27</v>
      </c>
      <c r="H4" s="197"/>
      <c r="I4" s="208"/>
      <c r="J4" s="205" t="s">
        <v>20</v>
      </c>
      <c r="K4" s="209" t="s">
        <v>16</v>
      </c>
      <c r="L4" s="209"/>
      <c r="M4" s="209"/>
      <c r="N4" s="209"/>
      <c r="O4" s="209"/>
      <c r="P4" s="209"/>
      <c r="Q4" s="209"/>
      <c r="R4" s="209"/>
      <c r="S4" s="209"/>
      <c r="T4" s="210"/>
      <c r="U4" s="211" t="s">
        <v>31</v>
      </c>
      <c r="V4" s="209"/>
      <c r="W4" s="210"/>
      <c r="X4" s="212" t="s">
        <v>33</v>
      </c>
      <c r="Y4" s="215" t="s">
        <v>14</v>
      </c>
    </row>
    <row r="5" spans="1:28" ht="24.75" customHeight="1">
      <c r="A5" s="195"/>
      <c r="B5" s="195"/>
      <c r="C5" s="195"/>
      <c r="D5" s="193" t="s">
        <v>25</v>
      </c>
      <c r="E5" s="193" t="s">
        <v>28</v>
      </c>
      <c r="F5" s="193" t="s">
        <v>26</v>
      </c>
      <c r="G5" s="193" t="s">
        <v>25</v>
      </c>
      <c r="H5" s="193" t="s">
        <v>28</v>
      </c>
      <c r="I5" s="193" t="s">
        <v>26</v>
      </c>
      <c r="J5" s="206"/>
      <c r="K5" s="218" t="s">
        <v>15</v>
      </c>
      <c r="L5" s="191" t="s">
        <v>10</v>
      </c>
      <c r="M5" s="193" t="s">
        <v>9</v>
      </c>
      <c r="N5" s="196" t="s">
        <v>17</v>
      </c>
      <c r="O5" s="197"/>
      <c r="P5" s="196" t="s">
        <v>18</v>
      </c>
      <c r="Q5" s="197"/>
      <c r="R5" s="196" t="s">
        <v>56</v>
      </c>
      <c r="S5" s="197"/>
      <c r="T5" s="191" t="s">
        <v>13</v>
      </c>
      <c r="U5" s="203" t="s">
        <v>7</v>
      </c>
      <c r="V5" s="203" t="s">
        <v>30</v>
      </c>
      <c r="W5" s="203" t="s">
        <v>8</v>
      </c>
      <c r="X5" s="213"/>
      <c r="Y5" s="216"/>
    </row>
    <row r="6" spans="1:28" ht="45" customHeight="1">
      <c r="A6" s="195"/>
      <c r="B6" s="195"/>
      <c r="C6" s="195"/>
      <c r="D6" s="194"/>
      <c r="E6" s="194"/>
      <c r="F6" s="194"/>
      <c r="G6" s="194"/>
      <c r="H6" s="194"/>
      <c r="I6" s="194"/>
      <c r="J6" s="207"/>
      <c r="K6" s="219"/>
      <c r="L6" s="192"/>
      <c r="M6" s="194"/>
      <c r="N6" s="4" t="s">
        <v>11</v>
      </c>
      <c r="O6" s="4" t="s">
        <v>12</v>
      </c>
      <c r="P6" s="4" t="s">
        <v>11</v>
      </c>
      <c r="Q6" s="4" t="s">
        <v>12</v>
      </c>
      <c r="R6" s="4" t="s">
        <v>11</v>
      </c>
      <c r="S6" s="4" t="s">
        <v>12</v>
      </c>
      <c r="T6" s="192"/>
      <c r="U6" s="204"/>
      <c r="V6" s="204"/>
      <c r="W6" s="204"/>
      <c r="X6" s="214"/>
      <c r="Y6" s="217"/>
      <c r="Z6" s="55" t="s">
        <v>687</v>
      </c>
    </row>
    <row r="7" spans="1:28" ht="33.75" customHeight="1">
      <c r="A7" s="198">
        <v>1</v>
      </c>
      <c r="B7" s="198" t="s">
        <v>762</v>
      </c>
      <c r="C7" s="200" t="s">
        <v>771</v>
      </c>
      <c r="D7" s="200">
        <f>Patna!A66</f>
        <v>25</v>
      </c>
      <c r="E7" s="200">
        <f>Patna!E67</f>
        <v>59</v>
      </c>
      <c r="F7" s="200">
        <f>Patna!H67</f>
        <v>14866.909999999996</v>
      </c>
      <c r="G7" s="198">
        <f>25-6</f>
        <v>19</v>
      </c>
      <c r="H7" s="200">
        <f>Patna!E10+Patna!E13+Patna!E15+Patna!E17+Patna!E20+Patna!E23+Patna!E26+Patna!E34+Patna!E36+Patna!E38+Patna!E40+Patna!E42+Patna!E44+Patna!E46+Patna!E49+Patna!E52+Patna!E54+Patna!E65+Patna!E66</f>
        <v>44</v>
      </c>
      <c r="I7" s="200">
        <f>Patna!H8+Patna!H11+Patna!H14+Patna!H16+Patna!H18+Patna!H21+Patna!H24+Patna!H32+Patna!H35+Patna!H37+Patna!H39+Patna!H41+Patna!H43+Patna!H45+Patna!H47+Patna!H53+Patna!H66</f>
        <v>10333.569999999998</v>
      </c>
      <c r="J7" s="6"/>
      <c r="K7" s="198">
        <f>Patna!L67</f>
        <v>0</v>
      </c>
      <c r="L7" s="198">
        <f>Patna!M67</f>
        <v>5</v>
      </c>
      <c r="M7" s="198">
        <f>Patna!N67</f>
        <v>0</v>
      </c>
      <c r="N7" s="198">
        <f>Patna!O67</f>
        <v>0</v>
      </c>
      <c r="O7" s="198">
        <f>Patna!P67</f>
        <v>10</v>
      </c>
      <c r="P7" s="198">
        <f>Patna!Q67</f>
        <v>0</v>
      </c>
      <c r="Q7" s="198">
        <f>Patna!R67</f>
        <v>10</v>
      </c>
      <c r="R7" s="198">
        <f>Patna!S67</f>
        <v>1</v>
      </c>
      <c r="S7" s="198">
        <f>Patna!T67</f>
        <v>3</v>
      </c>
      <c r="T7" s="198">
        <f>Patna!U67</f>
        <v>6</v>
      </c>
      <c r="U7" s="225">
        <f>Patna!I67</f>
        <v>9</v>
      </c>
      <c r="V7" s="225">
        <f>K7+L7+M7+N7+O7+R7+S7+T7+P7+Q7</f>
        <v>35</v>
      </c>
      <c r="W7" s="225">
        <f>Patna!V67</f>
        <v>0</v>
      </c>
      <c r="X7" s="225">
        <f>Patna!W67</f>
        <v>3462.1900000000005</v>
      </c>
      <c r="Y7" s="239"/>
      <c r="AA7" s="236"/>
      <c r="AB7" s="3"/>
    </row>
    <row r="8" spans="1:28" ht="37.5" customHeight="1">
      <c r="A8" s="224"/>
      <c r="B8" s="224"/>
      <c r="C8" s="201"/>
      <c r="D8" s="201"/>
      <c r="E8" s="201"/>
      <c r="F8" s="201"/>
      <c r="G8" s="199"/>
      <c r="H8" s="201"/>
      <c r="I8" s="201"/>
      <c r="J8" s="6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226"/>
      <c r="V8" s="226"/>
      <c r="W8" s="226"/>
      <c r="X8" s="226"/>
      <c r="Y8" s="240"/>
      <c r="Z8" s="55">
        <f>H7-U7-V7-W7</f>
        <v>0</v>
      </c>
      <c r="AA8" s="236"/>
      <c r="AB8" s="3"/>
    </row>
    <row r="9" spans="1:28" ht="39.75" customHeight="1">
      <c r="A9" s="198">
        <v>2</v>
      </c>
      <c r="B9" s="198" t="s">
        <v>763</v>
      </c>
      <c r="C9" s="200" t="s">
        <v>772</v>
      </c>
      <c r="D9" s="200">
        <f>Magadh!A48</f>
        <v>19</v>
      </c>
      <c r="E9" s="200">
        <f>Magadh!E49</f>
        <v>41</v>
      </c>
      <c r="F9" s="200">
        <f>Magadh!H49</f>
        <v>10058.309999999998</v>
      </c>
      <c r="G9" s="198">
        <f>19-10</f>
        <v>9</v>
      </c>
      <c r="H9" s="200">
        <f>Magadh!E12+Magadh!E28+Magadh!E29+Magadh!E31+Magadh!E33+Magadh!E36+Magadh!E43+Magadh!E45+Magadh!E48</f>
        <v>18</v>
      </c>
      <c r="I9" s="198">
        <f>Magadh!H10+Magadh!H30+Magadh!H34+Magadh!H44</f>
        <v>2455.61</v>
      </c>
      <c r="J9" s="6"/>
      <c r="K9" s="200">
        <f>Magadh!L49</f>
        <v>0</v>
      </c>
      <c r="L9" s="200">
        <f>Magadh!M49</f>
        <v>6</v>
      </c>
      <c r="M9" s="200">
        <f>Magadh!N49</f>
        <v>3</v>
      </c>
      <c r="N9" s="200">
        <f>Magadh!O49</f>
        <v>1</v>
      </c>
      <c r="O9" s="200">
        <f>Magadh!P49</f>
        <v>1</v>
      </c>
      <c r="P9" s="200">
        <f>Magadh!Q49</f>
        <v>0</v>
      </c>
      <c r="Q9" s="200">
        <f>Magadh!R49</f>
        <v>4</v>
      </c>
      <c r="R9" s="200">
        <f>Magadh!S49</f>
        <v>0</v>
      </c>
      <c r="S9" s="200">
        <f>Magadh!T49</f>
        <v>2</v>
      </c>
      <c r="T9" s="200">
        <f>Magadh!U49</f>
        <v>0</v>
      </c>
      <c r="U9" s="200">
        <f>Magadh!I49</f>
        <v>1</v>
      </c>
      <c r="V9" s="225">
        <f t="shared" ref="V9" si="0">K9+L9+M9+N9+O9+R9+S9+T9+P9+Q9</f>
        <v>17</v>
      </c>
      <c r="W9" s="237">
        <f>Magadh!V49</f>
        <v>0</v>
      </c>
      <c r="X9" s="237">
        <f>Magadh!W49</f>
        <v>1034.5700000000002</v>
      </c>
      <c r="Y9" s="198"/>
      <c r="Z9" s="55">
        <f>H8-U8-V8-W8</f>
        <v>0</v>
      </c>
      <c r="AA9" s="236"/>
      <c r="AB9" s="3"/>
    </row>
    <row r="10" spans="1:28" ht="39.75" customHeight="1">
      <c r="A10" s="224"/>
      <c r="B10" s="224"/>
      <c r="C10" s="201"/>
      <c r="D10" s="201"/>
      <c r="E10" s="201"/>
      <c r="F10" s="201"/>
      <c r="G10" s="199"/>
      <c r="H10" s="201"/>
      <c r="I10" s="199"/>
      <c r="J10" s="5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26"/>
      <c r="W10" s="238"/>
      <c r="X10" s="238"/>
      <c r="Y10" s="199"/>
      <c r="Z10" s="55">
        <f>H9-U9-V9-W9</f>
        <v>0</v>
      </c>
      <c r="AA10" s="236"/>
      <c r="AB10" s="3"/>
    </row>
    <row r="11" spans="1:28" ht="39" customHeight="1">
      <c r="A11" s="198">
        <v>3</v>
      </c>
      <c r="B11" s="227" t="s">
        <v>764</v>
      </c>
      <c r="C11" s="200" t="s">
        <v>773</v>
      </c>
      <c r="D11" s="200">
        <f>Bhagalpur!A18</f>
        <v>5</v>
      </c>
      <c r="E11" s="200">
        <f>Bhagalpur!E20</f>
        <v>12</v>
      </c>
      <c r="F11" s="232">
        <f>Bhagalpur!H20</f>
        <v>3096.8200000000006</v>
      </c>
      <c r="G11" s="198">
        <f>D11-1</f>
        <v>4</v>
      </c>
      <c r="H11" s="200">
        <f>E11-3</f>
        <v>9</v>
      </c>
      <c r="I11" s="230">
        <f>Bhagalpur!H10+Bhagalpur!H16+Bhagalpur!H18</f>
        <v>1803.6800000000003</v>
      </c>
      <c r="J11" s="6"/>
      <c r="K11" s="198">
        <f>Bhagalpur!L20</f>
        <v>1</v>
      </c>
      <c r="L11" s="198">
        <f>Bhagalpur!M20</f>
        <v>2</v>
      </c>
      <c r="M11" s="198">
        <f>Bhagalpur!N20</f>
        <v>1</v>
      </c>
      <c r="N11" s="198">
        <f>Bhagalpur!O20</f>
        <v>0</v>
      </c>
      <c r="O11" s="198">
        <f>Bhagalpur!P20</f>
        <v>0</v>
      </c>
      <c r="P11" s="198">
        <f>Bhagalpur!Q20</f>
        <v>0</v>
      </c>
      <c r="Q11" s="198">
        <f>Bhagalpur!R20</f>
        <v>0</v>
      </c>
      <c r="R11" s="198">
        <f>Bhagalpur!S20</f>
        <v>0</v>
      </c>
      <c r="S11" s="198">
        <f>Bhagalpur!T20</f>
        <v>2</v>
      </c>
      <c r="T11" s="198">
        <f>Bhagalpur!U20</f>
        <v>2</v>
      </c>
      <c r="U11" s="225">
        <f>Bhagalpur!I20</f>
        <v>1</v>
      </c>
      <c r="V11" s="225">
        <f>K11+L11+M11+N11+O11+R11+S11+T11+P11+Q11</f>
        <v>8</v>
      </c>
      <c r="W11" s="225">
        <f>Bhagalpur!V20</f>
        <v>0</v>
      </c>
      <c r="X11" s="225">
        <f>Bhagalpur!W20</f>
        <v>686.93999999999994</v>
      </c>
      <c r="Y11" s="243"/>
      <c r="Z11" s="55">
        <f>H8-U8-V8-W8</f>
        <v>0</v>
      </c>
      <c r="AA11" s="236"/>
      <c r="AB11" s="3"/>
    </row>
    <row r="12" spans="1:28" ht="38.25" customHeight="1">
      <c r="A12" s="224"/>
      <c r="B12" s="227"/>
      <c r="C12" s="201"/>
      <c r="D12" s="201"/>
      <c r="E12" s="201"/>
      <c r="F12" s="233"/>
      <c r="G12" s="199"/>
      <c r="H12" s="201"/>
      <c r="I12" s="231"/>
      <c r="J12" s="6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226"/>
      <c r="V12" s="226"/>
      <c r="W12" s="226"/>
      <c r="X12" s="226"/>
      <c r="Y12" s="244"/>
      <c r="Z12" s="55">
        <f>H11-U11-V11-W11</f>
        <v>0</v>
      </c>
      <c r="AA12" s="236"/>
      <c r="AB12" s="3"/>
    </row>
    <row r="13" spans="1:28" ht="39" customHeight="1">
      <c r="A13" s="198">
        <v>4</v>
      </c>
      <c r="B13" s="227" t="s">
        <v>765</v>
      </c>
      <c r="C13" s="200" t="s">
        <v>774</v>
      </c>
      <c r="D13" s="200">
        <f>Munger!A24</f>
        <v>8</v>
      </c>
      <c r="E13" s="200">
        <f>Munger!E26</f>
        <v>17</v>
      </c>
      <c r="F13" s="232">
        <f>Munger!H26</f>
        <v>4315.996666666666</v>
      </c>
      <c r="G13" s="198">
        <f>D13</f>
        <v>8</v>
      </c>
      <c r="H13" s="200">
        <f>E13</f>
        <v>17</v>
      </c>
      <c r="I13" s="230">
        <f>F13</f>
        <v>4315.996666666666</v>
      </c>
      <c r="J13" s="6"/>
      <c r="K13" s="198">
        <f>Munger!L26</f>
        <v>1</v>
      </c>
      <c r="L13" s="198">
        <f>Munger!M26</f>
        <v>2</v>
      </c>
      <c r="M13" s="198">
        <f>Munger!N26</f>
        <v>1</v>
      </c>
      <c r="N13" s="198">
        <f>Munger!O26</f>
        <v>0</v>
      </c>
      <c r="O13" s="198">
        <f>Munger!P26</f>
        <v>1</v>
      </c>
      <c r="P13" s="198">
        <f>Munger!Q26</f>
        <v>2</v>
      </c>
      <c r="Q13" s="198">
        <f>Munger!R26</f>
        <v>2</v>
      </c>
      <c r="R13" s="198">
        <f>Munger!S26</f>
        <v>2</v>
      </c>
      <c r="S13" s="198">
        <f>Munger!T26</f>
        <v>2</v>
      </c>
      <c r="T13" s="198">
        <f>Munger!U26</f>
        <v>1</v>
      </c>
      <c r="U13" s="225">
        <f>Munger!I26</f>
        <v>3</v>
      </c>
      <c r="V13" s="225">
        <f>K13+L13+M13+N13+O13+R13+S13+T13+P13+Q13</f>
        <v>14</v>
      </c>
      <c r="W13" s="225">
        <f>Munger!V26</f>
        <v>0</v>
      </c>
      <c r="X13" s="245">
        <f>Munger!W26</f>
        <v>1125.99</v>
      </c>
      <c r="Y13" s="243"/>
      <c r="Z13" s="55">
        <f>H10-U10-V10-W10</f>
        <v>0</v>
      </c>
      <c r="AA13" s="236"/>
      <c r="AB13" s="3"/>
    </row>
    <row r="14" spans="1:28" ht="38.25" customHeight="1">
      <c r="A14" s="224"/>
      <c r="B14" s="227"/>
      <c r="C14" s="201"/>
      <c r="D14" s="201"/>
      <c r="E14" s="201"/>
      <c r="F14" s="233"/>
      <c r="G14" s="199"/>
      <c r="H14" s="201"/>
      <c r="I14" s="231"/>
      <c r="J14" s="6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226"/>
      <c r="V14" s="226"/>
      <c r="W14" s="226"/>
      <c r="X14" s="246"/>
      <c r="Y14" s="244"/>
      <c r="Z14" s="55">
        <f>H13-U13-V13-W13</f>
        <v>0</v>
      </c>
      <c r="AA14" s="236"/>
      <c r="AB14" s="3"/>
    </row>
    <row r="15" spans="1:28" ht="36.75" customHeight="1">
      <c r="A15" s="198">
        <v>5</v>
      </c>
      <c r="B15" s="198" t="s">
        <v>766</v>
      </c>
      <c r="C15" s="200" t="s">
        <v>775</v>
      </c>
      <c r="D15" s="200">
        <f>Kosi!A14</f>
        <v>3</v>
      </c>
      <c r="E15" s="198">
        <f>Kosi!E15</f>
        <v>7</v>
      </c>
      <c r="F15" s="232">
        <f>Kosi!H15</f>
        <v>1907.1999999999998</v>
      </c>
      <c r="G15" s="198">
        <f>D15</f>
        <v>3</v>
      </c>
      <c r="H15" s="200">
        <f>E15</f>
        <v>7</v>
      </c>
      <c r="I15" s="230">
        <f>F15</f>
        <v>1907.1999999999998</v>
      </c>
      <c r="J15" s="6"/>
      <c r="K15" s="234">
        <f>Kosi!L15</f>
        <v>0</v>
      </c>
      <c r="L15" s="234">
        <f>Kosi!M15</f>
        <v>0</v>
      </c>
      <c r="M15" s="234">
        <f>Kosi!N15</f>
        <v>0</v>
      </c>
      <c r="N15" s="234">
        <f>Kosi!O15</f>
        <v>1</v>
      </c>
      <c r="O15" s="234">
        <f>Kosi!P15</f>
        <v>3</v>
      </c>
      <c r="P15" s="234">
        <f>Kosi!Q15</f>
        <v>0</v>
      </c>
      <c r="Q15" s="234">
        <f>Kosi!R15</f>
        <v>1</v>
      </c>
      <c r="R15" s="234">
        <f>Kosi!S15</f>
        <v>0</v>
      </c>
      <c r="S15" s="234">
        <f>Kosi!T15</f>
        <v>1</v>
      </c>
      <c r="T15" s="234">
        <f>Kosi!U15</f>
        <v>0</v>
      </c>
      <c r="U15" s="241">
        <f>Kosi!K15</f>
        <v>1</v>
      </c>
      <c r="V15" s="241">
        <f>K15+L15+M15+N15+O15+R15+S15+T15+P15+Q15</f>
        <v>6</v>
      </c>
      <c r="W15" s="241">
        <f>Kosi!V15</f>
        <v>0</v>
      </c>
      <c r="X15" s="241">
        <f>Kosi!W15</f>
        <v>547.08000000000004</v>
      </c>
      <c r="Y15" s="243"/>
      <c r="Z15" s="55">
        <f>H12-U12-V12-W12</f>
        <v>0</v>
      </c>
      <c r="AA15" s="236"/>
      <c r="AB15" s="3"/>
    </row>
    <row r="16" spans="1:28" ht="39.75" customHeight="1">
      <c r="A16" s="224"/>
      <c r="B16" s="224"/>
      <c r="C16" s="201"/>
      <c r="D16" s="201"/>
      <c r="E16" s="199"/>
      <c r="F16" s="233"/>
      <c r="G16" s="199"/>
      <c r="H16" s="201"/>
      <c r="I16" s="231"/>
      <c r="J16" s="7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42"/>
      <c r="V16" s="226"/>
      <c r="W16" s="242"/>
      <c r="X16" s="242"/>
      <c r="Y16" s="244"/>
      <c r="Z16" s="106">
        <f>H15-U15-V15-W15</f>
        <v>0</v>
      </c>
      <c r="AA16" s="236"/>
      <c r="AB16" s="3"/>
    </row>
    <row r="17" spans="1:28" ht="36.75" customHeight="1">
      <c r="A17" s="198">
        <v>6</v>
      </c>
      <c r="B17" s="198" t="s">
        <v>767</v>
      </c>
      <c r="C17" s="200" t="s">
        <v>776</v>
      </c>
      <c r="D17" s="200">
        <f>Purnea!A22</f>
        <v>7</v>
      </c>
      <c r="E17" s="198">
        <f>Purnea!E23</f>
        <v>15</v>
      </c>
      <c r="F17" s="232">
        <f>Purnea!H23</f>
        <v>4054.44</v>
      </c>
      <c r="G17" s="198">
        <f>D17-3</f>
        <v>4</v>
      </c>
      <c r="H17" s="200">
        <f>Purnea!E13+Purnea!E15+Purnea!E19+Purnea!E21</f>
        <v>9</v>
      </c>
      <c r="I17" s="230">
        <f>Purnea!H11+Purnea!H14</f>
        <v>1361.29</v>
      </c>
      <c r="J17" s="6"/>
      <c r="K17" s="234">
        <f>Purnea!L23</f>
        <v>0</v>
      </c>
      <c r="L17" s="234">
        <f>Purnea!M23</f>
        <v>2</v>
      </c>
      <c r="M17" s="234">
        <f>Purnea!N23</f>
        <v>2</v>
      </c>
      <c r="N17" s="234">
        <f>Purnea!O23</f>
        <v>1</v>
      </c>
      <c r="O17" s="234">
        <f>Purnea!P23</f>
        <v>3</v>
      </c>
      <c r="P17" s="234">
        <f>Purnea!Q23</f>
        <v>0</v>
      </c>
      <c r="Q17" s="234">
        <f>Purnea!R23</f>
        <v>0</v>
      </c>
      <c r="R17" s="234">
        <f>Purnea!S23</f>
        <v>0</v>
      </c>
      <c r="S17" s="234">
        <f>Purnea!T23</f>
        <v>0</v>
      </c>
      <c r="T17" s="234">
        <f>Purnea!U23</f>
        <v>0</v>
      </c>
      <c r="U17" s="241">
        <f>Purnea!K23</f>
        <v>1</v>
      </c>
      <c r="V17" s="241">
        <f>K17+L17+M17+N17+O17+R17+S17+T17+P17+Q17</f>
        <v>8</v>
      </c>
      <c r="W17" s="241">
        <f>Purnea!V23</f>
        <v>0</v>
      </c>
      <c r="X17" s="241">
        <f>Purnea!W23</f>
        <v>233.27</v>
      </c>
      <c r="Y17" s="243"/>
      <c r="Z17" s="55">
        <f>H14-U14-V14-W14</f>
        <v>0</v>
      </c>
      <c r="AA17" s="236"/>
      <c r="AB17" s="3"/>
    </row>
    <row r="18" spans="1:28" ht="39.75" customHeight="1">
      <c r="A18" s="224"/>
      <c r="B18" s="224"/>
      <c r="C18" s="201"/>
      <c r="D18" s="201"/>
      <c r="E18" s="199"/>
      <c r="F18" s="233"/>
      <c r="G18" s="199"/>
      <c r="H18" s="201"/>
      <c r="I18" s="231"/>
      <c r="J18" s="7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42"/>
      <c r="V18" s="226"/>
      <c r="W18" s="242"/>
      <c r="X18" s="242"/>
      <c r="Y18" s="244"/>
      <c r="Z18" s="106">
        <f>H17-U17-V17-W17</f>
        <v>0</v>
      </c>
      <c r="AA18" s="236"/>
      <c r="AB18" s="3"/>
    </row>
    <row r="19" spans="1:28" ht="35.25" customHeight="1">
      <c r="A19" s="198">
        <v>7</v>
      </c>
      <c r="B19" s="198" t="s">
        <v>768</v>
      </c>
      <c r="C19" s="200" t="s">
        <v>777</v>
      </c>
      <c r="D19" s="200">
        <f>Tirhut!A64</f>
        <v>22</v>
      </c>
      <c r="E19" s="198">
        <f>Tirhut!E66</f>
        <v>58</v>
      </c>
      <c r="F19" s="200">
        <f>Tirhut!H66</f>
        <v>15888.15</v>
      </c>
      <c r="G19" s="198">
        <f>D19-6</f>
        <v>16</v>
      </c>
      <c r="H19" s="228">
        <f>E19-(Tirhut!E25+Tirhut!E38+Tirhut!E41+Tirhut!E54+Tirhut!E56+Tirhut!E59)</f>
        <v>41</v>
      </c>
      <c r="I19" s="230">
        <f>F19-(Tirhut!E25+Tirhut!E38+Tirhut!E41+Tirhut!E54+Tirhut!E56+Tirhut!E59)</f>
        <v>15871.15</v>
      </c>
      <c r="J19" s="6"/>
      <c r="K19" s="198">
        <f>Tirhut!L66</f>
        <v>1</v>
      </c>
      <c r="L19" s="198">
        <f>Tirhut!M66</f>
        <v>5</v>
      </c>
      <c r="M19" s="198">
        <f>Tirhut!N66</f>
        <v>4</v>
      </c>
      <c r="N19" s="198">
        <f>Tirhut!O66</f>
        <v>2</v>
      </c>
      <c r="O19" s="198">
        <f>Tirhut!P66</f>
        <v>7</v>
      </c>
      <c r="P19" s="198">
        <f>Tirhut!Q66</f>
        <v>1</v>
      </c>
      <c r="Q19" s="198">
        <f>Tirhut!R66</f>
        <v>9</v>
      </c>
      <c r="R19" s="198">
        <f>Tirhut!S66</f>
        <v>0</v>
      </c>
      <c r="S19" s="198">
        <f>Tirhut!T66</f>
        <v>0</v>
      </c>
      <c r="T19" s="198">
        <f>Tirhut!U66</f>
        <v>4</v>
      </c>
      <c r="U19" s="225">
        <f>Tirhut!I66</f>
        <v>8</v>
      </c>
      <c r="V19" s="225">
        <f>K19+L19+M19+N19+O19+R19+S19+T19+P19+Q19</f>
        <v>33</v>
      </c>
      <c r="W19" s="225">
        <f>Tirhut!V66</f>
        <v>0</v>
      </c>
      <c r="X19" s="225">
        <f>Tirhut!W66</f>
        <v>2714.99</v>
      </c>
      <c r="Y19" s="247"/>
      <c r="Z19" s="55">
        <f>H16-U16-V16-W16</f>
        <v>0</v>
      </c>
      <c r="AA19" s="236"/>
      <c r="AB19" s="3"/>
    </row>
    <row r="20" spans="1:28" ht="45.75" customHeight="1">
      <c r="A20" s="224"/>
      <c r="B20" s="224"/>
      <c r="C20" s="201"/>
      <c r="D20" s="201"/>
      <c r="E20" s="199"/>
      <c r="F20" s="201"/>
      <c r="G20" s="199"/>
      <c r="H20" s="229"/>
      <c r="I20" s="231"/>
      <c r="J20" s="6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226"/>
      <c r="V20" s="226"/>
      <c r="W20" s="226"/>
      <c r="X20" s="226"/>
      <c r="Y20" s="248"/>
      <c r="Z20" s="106">
        <f>H19-U19-V19-W19</f>
        <v>0</v>
      </c>
      <c r="AA20" s="236"/>
      <c r="AB20" s="3"/>
    </row>
    <row r="21" spans="1:28" ht="35.25" customHeight="1">
      <c r="A21" s="198">
        <v>8</v>
      </c>
      <c r="B21" s="198" t="s">
        <v>769</v>
      </c>
      <c r="C21" s="200" t="s">
        <v>778</v>
      </c>
      <c r="D21" s="200">
        <f>Darbhanga!A42</f>
        <v>15</v>
      </c>
      <c r="E21" s="198">
        <f>Darbhanga!E45</f>
        <v>37</v>
      </c>
      <c r="F21" s="200">
        <f>Darbhanga!H45</f>
        <v>10256.450000000001</v>
      </c>
      <c r="G21" s="198">
        <f>D21-1</f>
        <v>14</v>
      </c>
      <c r="H21" s="228">
        <f>E21-3</f>
        <v>34</v>
      </c>
      <c r="I21" s="230">
        <f>F21-Darbhanga!H42</f>
        <v>9414.7800000000007</v>
      </c>
      <c r="J21" s="6"/>
      <c r="K21" s="198">
        <f>Darbhanga!L45</f>
        <v>0</v>
      </c>
      <c r="L21" s="198">
        <f>Darbhanga!M45</f>
        <v>7</v>
      </c>
      <c r="M21" s="198">
        <f>Darbhanga!N45</f>
        <v>1</v>
      </c>
      <c r="N21" s="198">
        <f>Darbhanga!O45</f>
        <v>3</v>
      </c>
      <c r="O21" s="198">
        <f>Darbhanga!P45</f>
        <v>1</v>
      </c>
      <c r="P21" s="198">
        <f>Darbhanga!Q45</f>
        <v>3</v>
      </c>
      <c r="Q21" s="198">
        <f>Darbhanga!R45</f>
        <v>6</v>
      </c>
      <c r="R21" s="198">
        <f>Darbhanga!S45</f>
        <v>0</v>
      </c>
      <c r="S21" s="198">
        <f>Darbhanga!T45</f>
        <v>0</v>
      </c>
      <c r="T21" s="198">
        <f>Darbhanga!U45</f>
        <v>0</v>
      </c>
      <c r="U21" s="225">
        <f>Darbhanga!I45</f>
        <v>13</v>
      </c>
      <c r="V21" s="225">
        <f>K21+L21+M21+N21+O21+R21+S21+T21+P21+Q21</f>
        <v>21</v>
      </c>
      <c r="W21" s="225">
        <f>Darbhanga!V45</f>
        <v>0</v>
      </c>
      <c r="X21" s="225">
        <f>Darbhanga!W45</f>
        <v>1409.6</v>
      </c>
      <c r="Y21" s="247"/>
      <c r="Z21" s="55">
        <f>H18-U18-V18-W18</f>
        <v>0</v>
      </c>
      <c r="AA21" s="236"/>
      <c r="AB21" s="3"/>
    </row>
    <row r="22" spans="1:28" ht="45.75" customHeight="1">
      <c r="A22" s="224"/>
      <c r="B22" s="224"/>
      <c r="C22" s="201"/>
      <c r="D22" s="201"/>
      <c r="E22" s="199"/>
      <c r="F22" s="201"/>
      <c r="G22" s="199"/>
      <c r="H22" s="229"/>
      <c r="I22" s="231"/>
      <c r="J22" s="6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226"/>
      <c r="V22" s="226"/>
      <c r="W22" s="226"/>
      <c r="X22" s="226"/>
      <c r="Y22" s="248"/>
      <c r="Z22" s="106">
        <f>H21-U21-V21-W21</f>
        <v>0</v>
      </c>
      <c r="AA22" s="236"/>
      <c r="AB22" s="3"/>
    </row>
    <row r="23" spans="1:28" ht="36" customHeight="1">
      <c r="A23" s="198">
        <v>9</v>
      </c>
      <c r="B23" s="198" t="s">
        <v>770</v>
      </c>
      <c r="C23" s="200" t="s">
        <v>779</v>
      </c>
      <c r="D23" s="200">
        <f>Saran!A16</f>
        <v>5</v>
      </c>
      <c r="E23" s="198">
        <f>Saran!E17</f>
        <v>9</v>
      </c>
      <c r="F23" s="200">
        <f>Saran!H17</f>
        <v>2368.9700000000003</v>
      </c>
      <c r="G23" s="198">
        <f>D23-1</f>
        <v>4</v>
      </c>
      <c r="H23" s="228">
        <f>E23-3</f>
        <v>6</v>
      </c>
      <c r="I23" s="198">
        <f>Saran!H11+Saran!H12+Saran!H14+Saran!H16</f>
        <v>1587.01</v>
      </c>
      <c r="J23" s="6"/>
      <c r="K23" s="198">
        <f>Saran!L17</f>
        <v>0</v>
      </c>
      <c r="L23" s="198">
        <f>Saran!M17</f>
        <v>0</v>
      </c>
      <c r="M23" s="198">
        <f>Saran!N17</f>
        <v>0</v>
      </c>
      <c r="N23" s="198">
        <f>Saran!O17</f>
        <v>0</v>
      </c>
      <c r="O23" s="198">
        <f>Saran!P17</f>
        <v>2</v>
      </c>
      <c r="P23" s="198">
        <f>Saran!Q17</f>
        <v>1</v>
      </c>
      <c r="Q23" s="198">
        <f>Saran!R17</f>
        <v>0</v>
      </c>
      <c r="R23" s="198">
        <f>Saran!S17</f>
        <v>0</v>
      </c>
      <c r="S23" s="198">
        <f>Saran!T17</f>
        <v>0</v>
      </c>
      <c r="T23" s="198">
        <f>Saran!U17</f>
        <v>2</v>
      </c>
      <c r="U23" s="225">
        <f>Saran!I17</f>
        <v>1</v>
      </c>
      <c r="V23" s="225">
        <f>K23+L23+M23+N23+O23+R23+S23+T23+P23+Q23</f>
        <v>5</v>
      </c>
      <c r="W23" s="225">
        <f>Saran!V17</f>
        <v>0</v>
      </c>
      <c r="X23" s="225">
        <f>Saran!W17</f>
        <v>719.81</v>
      </c>
      <c r="Y23" s="243"/>
      <c r="Z23" s="55">
        <f t="shared" ref="Z23:Z25" si="1">H22-U22-V22-W22</f>
        <v>0</v>
      </c>
      <c r="AA23" s="236"/>
      <c r="AB23" s="3"/>
    </row>
    <row r="24" spans="1:28" ht="44.25" customHeight="1">
      <c r="A24" s="224"/>
      <c r="B24" s="224"/>
      <c r="C24" s="201"/>
      <c r="D24" s="201"/>
      <c r="E24" s="199"/>
      <c r="F24" s="201"/>
      <c r="G24" s="199"/>
      <c r="H24" s="229"/>
      <c r="I24" s="199"/>
      <c r="J24" s="6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226"/>
      <c r="V24" s="226"/>
      <c r="W24" s="226"/>
      <c r="X24" s="226"/>
      <c r="Y24" s="244"/>
      <c r="Z24" s="55">
        <f t="shared" si="1"/>
        <v>0</v>
      </c>
      <c r="AA24" s="236"/>
      <c r="AB24" s="3"/>
    </row>
    <row r="25" spans="1:28">
      <c r="A25" s="223" t="s">
        <v>784</v>
      </c>
      <c r="B25" s="220"/>
      <c r="C25" s="220"/>
      <c r="D25" s="8">
        <f>SUM(D7:D24)</f>
        <v>109</v>
      </c>
      <c r="E25" s="8">
        <f t="shared" ref="E25:X25" si="2">SUM(E7:E24)</f>
        <v>255</v>
      </c>
      <c r="F25" s="8">
        <f t="shared" si="2"/>
        <v>66813.246666666659</v>
      </c>
      <c r="G25" s="8">
        <f t="shared" si="2"/>
        <v>81</v>
      </c>
      <c r="H25" s="8">
        <f t="shared" si="2"/>
        <v>185</v>
      </c>
      <c r="I25" s="158">
        <f t="shared" si="2"/>
        <v>49050.286666666667</v>
      </c>
      <c r="J25" s="8">
        <f t="shared" si="2"/>
        <v>0</v>
      </c>
      <c r="K25" s="8">
        <f t="shared" si="2"/>
        <v>3</v>
      </c>
      <c r="L25" s="8">
        <f t="shared" si="2"/>
        <v>29</v>
      </c>
      <c r="M25" s="8">
        <f t="shared" si="2"/>
        <v>12</v>
      </c>
      <c r="N25" s="8">
        <f t="shared" si="2"/>
        <v>8</v>
      </c>
      <c r="O25" s="8">
        <f t="shared" si="2"/>
        <v>28</v>
      </c>
      <c r="P25" s="8">
        <f t="shared" si="2"/>
        <v>7</v>
      </c>
      <c r="Q25" s="8">
        <f t="shared" si="2"/>
        <v>32</v>
      </c>
      <c r="R25" s="8">
        <f t="shared" si="2"/>
        <v>3</v>
      </c>
      <c r="S25" s="8">
        <f t="shared" si="2"/>
        <v>10</v>
      </c>
      <c r="T25" s="8">
        <f t="shared" si="2"/>
        <v>15</v>
      </c>
      <c r="U25" s="8">
        <f t="shared" si="2"/>
        <v>38</v>
      </c>
      <c r="V25" s="8">
        <f t="shared" si="2"/>
        <v>147</v>
      </c>
      <c r="W25" s="8">
        <f t="shared" si="2"/>
        <v>0</v>
      </c>
      <c r="X25" s="8">
        <f t="shared" si="2"/>
        <v>11934.439999999999</v>
      </c>
      <c r="Y25" s="9"/>
      <c r="Z25" s="55">
        <f t="shared" si="1"/>
        <v>0</v>
      </c>
      <c r="AA25" s="13"/>
    </row>
    <row r="31" spans="1:28">
      <c r="I31" t="s">
        <v>791</v>
      </c>
    </row>
  </sheetData>
  <mergeCells count="255">
    <mergeCell ref="A19:A20"/>
    <mergeCell ref="B19:B20"/>
    <mergeCell ref="C19:C20"/>
    <mergeCell ref="D19:D20"/>
    <mergeCell ref="E19:E20"/>
    <mergeCell ref="F19:F20"/>
    <mergeCell ref="G19:G20"/>
    <mergeCell ref="T19:T20"/>
    <mergeCell ref="U19:U20"/>
    <mergeCell ref="H19:H20"/>
    <mergeCell ref="I19:I20"/>
    <mergeCell ref="X19:X20"/>
    <mergeCell ref="Y19:Y20"/>
    <mergeCell ref="AA19:AA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V11:V12"/>
    <mergeCell ref="W11:W12"/>
    <mergeCell ref="X11:X12"/>
    <mergeCell ref="Y11:Y12"/>
    <mergeCell ref="AA11:AA12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N15:N16"/>
    <mergeCell ref="O15:O16"/>
    <mergeCell ref="P15:P16"/>
    <mergeCell ref="Q15:Q16"/>
    <mergeCell ref="R15:R16"/>
    <mergeCell ref="K11:K12"/>
    <mergeCell ref="L11:L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AA21:AA22"/>
    <mergeCell ref="AA23:AA24"/>
    <mergeCell ref="U17:U18"/>
    <mergeCell ref="V17:V18"/>
    <mergeCell ref="W17:W18"/>
    <mergeCell ref="X17:X18"/>
    <mergeCell ref="Y17:Y18"/>
    <mergeCell ref="X13:X14"/>
    <mergeCell ref="Y13:Y14"/>
    <mergeCell ref="W13:W14"/>
    <mergeCell ref="X21:X22"/>
    <mergeCell ref="Y21:Y22"/>
    <mergeCell ref="X23:X24"/>
    <mergeCell ref="Y23:Y24"/>
    <mergeCell ref="V21:V22"/>
    <mergeCell ref="W21:W22"/>
    <mergeCell ref="U15:U16"/>
    <mergeCell ref="V15:V16"/>
    <mergeCell ref="W15:W16"/>
    <mergeCell ref="X15:X16"/>
    <mergeCell ref="Y15:Y16"/>
    <mergeCell ref="AA15:AA16"/>
    <mergeCell ref="V19:V20"/>
    <mergeCell ref="W19:W20"/>
    <mergeCell ref="I17:I18"/>
    <mergeCell ref="K17:K18"/>
    <mergeCell ref="L17:L18"/>
    <mergeCell ref="M17:M18"/>
    <mergeCell ref="AA7:AA8"/>
    <mergeCell ref="AA9:AA10"/>
    <mergeCell ref="AA13:AA14"/>
    <mergeCell ref="AA17:AA18"/>
    <mergeCell ref="V9:V10"/>
    <mergeCell ref="W9:W10"/>
    <mergeCell ref="X9:X10"/>
    <mergeCell ref="Y9:Y10"/>
    <mergeCell ref="Y7:Y8"/>
    <mergeCell ref="N17:N18"/>
    <mergeCell ref="O17:O18"/>
    <mergeCell ref="R17:R18"/>
    <mergeCell ref="S17:S18"/>
    <mergeCell ref="T17:T18"/>
    <mergeCell ref="S13:S14"/>
    <mergeCell ref="T13:T14"/>
    <mergeCell ref="U13:U14"/>
    <mergeCell ref="V13:V14"/>
    <mergeCell ref="N13:N14"/>
    <mergeCell ref="O13:O14"/>
    <mergeCell ref="P17:P18"/>
    <mergeCell ref="Q17:Q18"/>
    <mergeCell ref="R9:R10"/>
    <mergeCell ref="S9:S10"/>
    <mergeCell ref="T9:T10"/>
    <mergeCell ref="U9:U10"/>
    <mergeCell ref="T11:T12"/>
    <mergeCell ref="U11:U12"/>
    <mergeCell ref="M9:M10"/>
    <mergeCell ref="N9:N10"/>
    <mergeCell ref="S15:S16"/>
    <mergeCell ref="T15:T16"/>
    <mergeCell ref="R13:R14"/>
    <mergeCell ref="P13:P14"/>
    <mergeCell ref="Q13:Q14"/>
    <mergeCell ref="M11:M12"/>
    <mergeCell ref="N11:N12"/>
    <mergeCell ref="O11:O12"/>
    <mergeCell ref="P11:P12"/>
    <mergeCell ref="Q11:Q12"/>
    <mergeCell ref="R11:R12"/>
    <mergeCell ref="S11:S12"/>
    <mergeCell ref="U7:U8"/>
    <mergeCell ref="V7:V8"/>
    <mergeCell ref="W7:W8"/>
    <mergeCell ref="X7:X8"/>
    <mergeCell ref="N7:N8"/>
    <mergeCell ref="O7:O8"/>
    <mergeCell ref="R7:R8"/>
    <mergeCell ref="S7:S8"/>
    <mergeCell ref="T7:T8"/>
    <mergeCell ref="H21:H22"/>
    <mergeCell ref="I21:I22"/>
    <mergeCell ref="K21:K22"/>
    <mergeCell ref="L21:L22"/>
    <mergeCell ref="M21:M22"/>
    <mergeCell ref="D9:D10"/>
    <mergeCell ref="E9:E10"/>
    <mergeCell ref="F9:F10"/>
    <mergeCell ref="G9:G10"/>
    <mergeCell ref="H9:H10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D17:D18"/>
    <mergeCell ref="E17:E18"/>
    <mergeCell ref="F17:F18"/>
    <mergeCell ref="G17:G18"/>
    <mergeCell ref="H17:H18"/>
    <mergeCell ref="R23:R24"/>
    <mergeCell ref="S23:S24"/>
    <mergeCell ref="T23:T24"/>
    <mergeCell ref="U23:U24"/>
    <mergeCell ref="A7:A8"/>
    <mergeCell ref="B7:B8"/>
    <mergeCell ref="A9:A10"/>
    <mergeCell ref="B9:B10"/>
    <mergeCell ref="A13:A14"/>
    <mergeCell ref="B13:B14"/>
    <mergeCell ref="A17:A18"/>
    <mergeCell ref="B17:B18"/>
    <mergeCell ref="A21:A22"/>
    <mergeCell ref="B21:B22"/>
    <mergeCell ref="E23:E24"/>
    <mergeCell ref="F23:F24"/>
    <mergeCell ref="G23:G24"/>
    <mergeCell ref="H23:H24"/>
    <mergeCell ref="C13:C14"/>
    <mergeCell ref="C17:C18"/>
    <mergeCell ref="D21:D22"/>
    <mergeCell ref="E21:E22"/>
    <mergeCell ref="F21:F22"/>
    <mergeCell ref="G21:G22"/>
    <mergeCell ref="I23:I24"/>
    <mergeCell ref="A25:C25"/>
    <mergeCell ref="A23:A24"/>
    <mergeCell ref="B23:B24"/>
    <mergeCell ref="S21:S22"/>
    <mergeCell ref="T21:T22"/>
    <mergeCell ref="U21:U22"/>
    <mergeCell ref="V23:V24"/>
    <mergeCell ref="W23:W24"/>
    <mergeCell ref="P21:P22"/>
    <mergeCell ref="Q21:Q22"/>
    <mergeCell ref="P23:P24"/>
    <mergeCell ref="Q23:Q24"/>
    <mergeCell ref="C23:C24"/>
    <mergeCell ref="C21:C22"/>
    <mergeCell ref="K23:K24"/>
    <mergeCell ref="L23:L24"/>
    <mergeCell ref="M23:M24"/>
    <mergeCell ref="N23:N24"/>
    <mergeCell ref="D23:D24"/>
    <mergeCell ref="N21:N22"/>
    <mergeCell ref="O21:O22"/>
    <mergeCell ref="R21:R22"/>
    <mergeCell ref="O23:O24"/>
    <mergeCell ref="A4:A6"/>
    <mergeCell ref="A2:Y2"/>
    <mergeCell ref="W5:W6"/>
    <mergeCell ref="N5:O5"/>
    <mergeCell ref="T5:T6"/>
    <mergeCell ref="R5:S5"/>
    <mergeCell ref="U5:U6"/>
    <mergeCell ref="V5:V6"/>
    <mergeCell ref="H5:H6"/>
    <mergeCell ref="I5:I6"/>
    <mergeCell ref="J4:J6"/>
    <mergeCell ref="D4:F4"/>
    <mergeCell ref="D5:D6"/>
    <mergeCell ref="E5:E6"/>
    <mergeCell ref="F5:F6"/>
    <mergeCell ref="G4:I4"/>
    <mergeCell ref="G5:G6"/>
    <mergeCell ref="K4:T4"/>
    <mergeCell ref="U4:W4"/>
    <mergeCell ref="X4:X6"/>
    <mergeCell ref="Y4:Y6"/>
    <mergeCell ref="K5:K6"/>
    <mergeCell ref="X3:Y3"/>
    <mergeCell ref="A3:W3"/>
    <mergeCell ref="L5:L6"/>
    <mergeCell ref="M5:M6"/>
    <mergeCell ref="B4:B6"/>
    <mergeCell ref="C4:C6"/>
    <mergeCell ref="P5:Q5"/>
    <mergeCell ref="P7:P8"/>
    <mergeCell ref="Q7:Q8"/>
    <mergeCell ref="P9:P10"/>
    <mergeCell ref="Q9:Q10"/>
    <mergeCell ref="C7:C8"/>
    <mergeCell ref="C9:C10"/>
    <mergeCell ref="O9:O10"/>
    <mergeCell ref="D7:D8"/>
    <mergeCell ref="E7:E8"/>
    <mergeCell ref="F7:F8"/>
    <mergeCell ref="G7:G8"/>
    <mergeCell ref="H7:H8"/>
    <mergeCell ref="I7:I8"/>
    <mergeCell ref="K7:K8"/>
    <mergeCell ref="L7:L8"/>
    <mergeCell ref="M7:M8"/>
    <mergeCell ref="I9:I10"/>
    <mergeCell ref="K9:K10"/>
    <mergeCell ref="L9:L10"/>
  </mergeCells>
  <pageMargins left="0.15748031496062992" right="0.11811023622047245" top="0.11811023622047245" bottom="0.15748031496062992" header="0.11811023622047245" footer="0.11811023622047245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X17"/>
  <sheetViews>
    <sheetView showGridLines="0"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S10" sqref="S10"/>
    </sheetView>
  </sheetViews>
  <sheetFormatPr defaultRowHeight="15"/>
  <cols>
    <col min="1" max="1" width="3.42578125" customWidth="1"/>
    <col min="2" max="2" width="8" customWidth="1"/>
    <col min="3" max="3" width="8.5703125" customWidth="1"/>
    <col min="4" max="4" width="10.140625" style="10" customWidth="1"/>
    <col min="5" max="5" width="3.7109375" customWidth="1"/>
    <col min="6" max="6" width="21.140625" customWidth="1"/>
    <col min="7" max="7" width="14.5703125" style="59" customWidth="1"/>
    <col min="8" max="8" width="8.5703125" customWidth="1"/>
    <col min="9" max="9" width="2.5703125" hidden="1" customWidth="1"/>
    <col min="10" max="10" width="8.85546875" customWidth="1"/>
    <col min="11" max="11" width="9.28515625" customWidth="1"/>
    <col min="12" max="13" width="3.7109375" customWidth="1"/>
    <col min="14" max="14" width="2.85546875" customWidth="1"/>
    <col min="15" max="15" width="2.5703125" customWidth="1"/>
    <col min="16" max="16" width="3.5703125" customWidth="1"/>
    <col min="17" max="17" width="2.7109375" customWidth="1"/>
    <col min="18" max="18" width="3" customWidth="1"/>
    <col min="19" max="20" width="2.5703125" customWidth="1"/>
    <col min="21" max="21" width="3.42578125" customWidth="1"/>
    <col min="22" max="22" width="4.28515625" customWidth="1"/>
    <col min="23" max="23" width="7.42578125" customWidth="1"/>
    <col min="24" max="24" width="10.85546875" customWidth="1"/>
  </cols>
  <sheetData>
    <row r="1" spans="1:24">
      <c r="A1" s="299" t="s">
        <v>19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</row>
    <row r="2" spans="1:24">
      <c r="A2" s="355" t="str">
        <f>Patna!A2</f>
        <v>Progress Report for the construction of Model School (2010-11)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7"/>
    </row>
    <row r="3" spans="1:24" ht="13.5" customHeight="1">
      <c r="A3" s="297" t="s">
        <v>785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87" t="str">
        <f>Summary!X3</f>
        <v>Date:-31.07.2014</v>
      </c>
      <c r="X3" s="288"/>
    </row>
    <row r="4" spans="1:24" ht="18.75" customHeight="1">
      <c r="A4" s="286" t="s">
        <v>826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</row>
    <row r="5" spans="1:24" ht="15" customHeight="1">
      <c r="A5" s="289" t="s">
        <v>0</v>
      </c>
      <c r="B5" s="289" t="s">
        <v>1</v>
      </c>
      <c r="C5" s="289" t="s">
        <v>2</v>
      </c>
      <c r="D5" s="418" t="s">
        <v>3</v>
      </c>
      <c r="E5" s="289" t="s">
        <v>0</v>
      </c>
      <c r="F5" s="289" t="s">
        <v>4</v>
      </c>
      <c r="G5" s="418" t="s">
        <v>5</v>
      </c>
      <c r="H5" s="289" t="s">
        <v>6</v>
      </c>
      <c r="I5" s="291" t="s">
        <v>16</v>
      </c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89" t="s">
        <v>20</v>
      </c>
      <c r="X5" s="305" t="s">
        <v>14</v>
      </c>
    </row>
    <row r="6" spans="1:24" ht="28.5" customHeight="1">
      <c r="A6" s="289"/>
      <c r="B6" s="289"/>
      <c r="C6" s="289"/>
      <c r="D6" s="418"/>
      <c r="E6" s="289"/>
      <c r="F6" s="289"/>
      <c r="G6" s="418"/>
      <c r="H6" s="289"/>
      <c r="I6" s="293" t="s">
        <v>7</v>
      </c>
      <c r="J6" s="289" t="s">
        <v>726</v>
      </c>
      <c r="K6" s="289" t="s">
        <v>727</v>
      </c>
      <c r="L6" s="306" t="s">
        <v>15</v>
      </c>
      <c r="M6" s="313" t="s">
        <v>10</v>
      </c>
      <c r="N6" s="289" t="s">
        <v>9</v>
      </c>
      <c r="O6" s="300" t="s">
        <v>17</v>
      </c>
      <c r="P6" s="300"/>
      <c r="Q6" s="289" t="s">
        <v>18</v>
      </c>
      <c r="R6" s="289"/>
      <c r="S6" s="289" t="s">
        <v>56</v>
      </c>
      <c r="T6" s="289"/>
      <c r="U6" s="314" t="s">
        <v>13</v>
      </c>
      <c r="V6" s="310" t="s">
        <v>8</v>
      </c>
      <c r="W6" s="289"/>
      <c r="X6" s="305"/>
    </row>
    <row r="7" spans="1:24" ht="23.25" customHeight="1">
      <c r="A7" s="289"/>
      <c r="B7" s="289"/>
      <c r="C7" s="289"/>
      <c r="D7" s="418"/>
      <c r="E7" s="289"/>
      <c r="F7" s="289"/>
      <c r="G7" s="418"/>
      <c r="H7" s="289"/>
      <c r="I7" s="293"/>
      <c r="J7" s="289"/>
      <c r="K7" s="289"/>
      <c r="L7" s="306"/>
      <c r="M7" s="313"/>
      <c r="N7" s="289"/>
      <c r="O7" s="11" t="s">
        <v>11</v>
      </c>
      <c r="P7" s="11" t="s">
        <v>12</v>
      </c>
      <c r="Q7" s="11" t="s">
        <v>11</v>
      </c>
      <c r="R7" s="11" t="s">
        <v>12</v>
      </c>
      <c r="S7" s="11" t="s">
        <v>11</v>
      </c>
      <c r="T7" s="11" t="s">
        <v>12</v>
      </c>
      <c r="U7" s="314"/>
      <c r="V7" s="310"/>
      <c r="W7" s="289"/>
      <c r="X7" s="305"/>
    </row>
    <row r="8" spans="1:24" ht="26.25">
      <c r="A8" s="281">
        <v>1</v>
      </c>
      <c r="B8" s="281" t="s">
        <v>401</v>
      </c>
      <c r="C8" s="33" t="s">
        <v>38</v>
      </c>
      <c r="D8" s="19" t="s">
        <v>402</v>
      </c>
      <c r="E8" s="17">
        <v>1</v>
      </c>
      <c r="F8" s="23" t="s">
        <v>403</v>
      </c>
      <c r="G8" s="294" t="s">
        <v>720</v>
      </c>
      <c r="H8" s="281">
        <v>781.96</v>
      </c>
      <c r="I8" s="1"/>
      <c r="J8" s="337"/>
      <c r="K8" s="337"/>
      <c r="L8" s="105"/>
      <c r="M8" s="105"/>
      <c r="N8" s="105"/>
      <c r="O8" s="105"/>
      <c r="P8" s="105"/>
      <c r="Q8" s="105"/>
      <c r="R8" s="105"/>
      <c r="S8" s="105"/>
      <c r="T8" s="105"/>
      <c r="U8" s="38"/>
      <c r="V8" s="38"/>
      <c r="W8" s="281"/>
      <c r="X8" s="39"/>
    </row>
    <row r="9" spans="1:24">
      <c r="A9" s="282"/>
      <c r="B9" s="282"/>
      <c r="C9" s="33" t="s">
        <v>38</v>
      </c>
      <c r="D9" s="19" t="s">
        <v>404</v>
      </c>
      <c r="E9" s="17">
        <v>2</v>
      </c>
      <c r="F9" s="19" t="s">
        <v>405</v>
      </c>
      <c r="G9" s="295"/>
      <c r="H9" s="282"/>
      <c r="I9" s="1"/>
      <c r="J9" s="419"/>
      <c r="K9" s="419"/>
      <c r="L9" s="105"/>
      <c r="M9" s="105"/>
      <c r="N9" s="105"/>
      <c r="O9" s="105"/>
      <c r="P9" s="105"/>
      <c r="Q9" s="105"/>
      <c r="R9" s="105"/>
      <c r="S9" s="105"/>
      <c r="T9" s="105"/>
      <c r="U9" s="38"/>
      <c r="V9" s="38"/>
      <c r="W9" s="282"/>
      <c r="X9" s="39"/>
    </row>
    <row r="10" spans="1:24" ht="26.25">
      <c r="A10" s="283"/>
      <c r="B10" s="283"/>
      <c r="C10" s="33" t="s">
        <v>38</v>
      </c>
      <c r="D10" s="19" t="s">
        <v>406</v>
      </c>
      <c r="E10" s="17">
        <v>3</v>
      </c>
      <c r="F10" s="23" t="s">
        <v>407</v>
      </c>
      <c r="G10" s="296"/>
      <c r="H10" s="283"/>
      <c r="I10" s="1"/>
      <c r="J10" s="338"/>
      <c r="K10" s="338"/>
      <c r="L10" s="105"/>
      <c r="M10" s="105"/>
      <c r="N10" s="105"/>
      <c r="O10" s="105"/>
      <c r="P10" s="105"/>
      <c r="Q10" s="105"/>
      <c r="R10" s="105"/>
      <c r="S10" s="105"/>
      <c r="T10" s="105"/>
      <c r="U10" s="38"/>
      <c r="V10" s="38"/>
      <c r="W10" s="283"/>
      <c r="X10" s="39"/>
    </row>
    <row r="11" spans="1:24" ht="26.25">
      <c r="A11" s="14">
        <v>2</v>
      </c>
      <c r="B11" s="14" t="s">
        <v>408</v>
      </c>
      <c r="C11" s="33" t="s">
        <v>38</v>
      </c>
      <c r="D11" s="19" t="s">
        <v>409</v>
      </c>
      <c r="E11" s="17">
        <v>1</v>
      </c>
      <c r="F11" s="23" t="s">
        <v>410</v>
      </c>
      <c r="G11" s="58" t="s">
        <v>715</v>
      </c>
      <c r="H11" s="14">
        <v>264.73</v>
      </c>
      <c r="I11" s="1">
        <v>1</v>
      </c>
      <c r="J11" s="1"/>
      <c r="K11" s="1"/>
      <c r="L11" s="105"/>
      <c r="M11" s="105"/>
      <c r="N11" s="105"/>
      <c r="O11" s="105"/>
      <c r="P11" s="105"/>
      <c r="Q11" s="105"/>
      <c r="R11" s="105"/>
      <c r="S11" s="105"/>
      <c r="T11" s="105"/>
      <c r="U11" s="38"/>
      <c r="V11" s="38"/>
      <c r="W11" s="14"/>
      <c r="X11" s="39"/>
    </row>
    <row r="12" spans="1:24">
      <c r="A12" s="281">
        <v>3</v>
      </c>
      <c r="B12" s="281" t="s">
        <v>411</v>
      </c>
      <c r="C12" s="34" t="s">
        <v>41</v>
      </c>
      <c r="D12" s="15" t="s">
        <v>412</v>
      </c>
      <c r="E12" s="18">
        <v>1</v>
      </c>
      <c r="F12" s="19" t="s">
        <v>413</v>
      </c>
      <c r="G12" s="294" t="s">
        <v>684</v>
      </c>
      <c r="H12" s="281">
        <v>527.57000000000005</v>
      </c>
      <c r="I12" s="1"/>
      <c r="J12" s="337"/>
      <c r="K12" s="337"/>
      <c r="L12" s="86"/>
      <c r="M12" s="86"/>
      <c r="N12" s="86"/>
      <c r="O12" s="86"/>
      <c r="P12" s="86">
        <v>1</v>
      </c>
      <c r="Q12" s="38"/>
      <c r="R12" s="38"/>
      <c r="S12" s="38"/>
      <c r="T12" s="38"/>
      <c r="U12" s="38"/>
      <c r="V12" s="38"/>
      <c r="W12" s="281">
        <v>134.47999999999999</v>
      </c>
      <c r="X12" s="39" t="s">
        <v>750</v>
      </c>
    </row>
    <row r="13" spans="1:24" ht="23.25" customHeight="1">
      <c r="A13" s="283"/>
      <c r="B13" s="283"/>
      <c r="C13" s="34" t="s">
        <v>41</v>
      </c>
      <c r="D13" s="15" t="s">
        <v>414</v>
      </c>
      <c r="E13" s="18">
        <v>2</v>
      </c>
      <c r="F13" s="19" t="s">
        <v>415</v>
      </c>
      <c r="G13" s="296"/>
      <c r="H13" s="283"/>
      <c r="I13" s="1"/>
      <c r="J13" s="338"/>
      <c r="K13" s="338"/>
      <c r="L13" s="86"/>
      <c r="M13" s="86"/>
      <c r="N13" s="86"/>
      <c r="O13" s="86"/>
      <c r="P13" s="86">
        <v>1</v>
      </c>
      <c r="Q13" s="38"/>
      <c r="R13" s="38"/>
      <c r="S13" s="38"/>
      <c r="T13" s="38"/>
      <c r="U13" s="38"/>
      <c r="V13" s="38"/>
      <c r="W13" s="283"/>
      <c r="X13" s="39"/>
    </row>
    <row r="14" spans="1:24">
      <c r="A14" s="281">
        <v>4</v>
      </c>
      <c r="B14" s="281" t="s">
        <v>416</v>
      </c>
      <c r="C14" s="34" t="s">
        <v>41</v>
      </c>
      <c r="D14" s="15" t="s">
        <v>417</v>
      </c>
      <c r="E14" s="18">
        <v>1</v>
      </c>
      <c r="F14" s="19" t="s">
        <v>418</v>
      </c>
      <c r="G14" s="294" t="s">
        <v>684</v>
      </c>
      <c r="H14" s="281">
        <v>527.62</v>
      </c>
      <c r="I14" s="1"/>
      <c r="J14" s="372" t="s">
        <v>742</v>
      </c>
      <c r="K14" s="372" t="s">
        <v>728</v>
      </c>
      <c r="L14" s="37"/>
      <c r="M14" s="37"/>
      <c r="N14" s="37"/>
      <c r="O14" s="37"/>
      <c r="P14" s="37"/>
      <c r="Q14" s="37"/>
      <c r="R14" s="37"/>
      <c r="S14" s="37"/>
      <c r="T14" s="37"/>
      <c r="U14" s="37">
        <v>1</v>
      </c>
      <c r="V14" s="38"/>
      <c r="W14" s="281">
        <v>467.45</v>
      </c>
      <c r="X14" s="39"/>
    </row>
    <row r="15" spans="1:24" ht="26.25">
      <c r="A15" s="283"/>
      <c r="B15" s="283"/>
      <c r="C15" s="34" t="s">
        <v>41</v>
      </c>
      <c r="D15" s="16" t="s">
        <v>419</v>
      </c>
      <c r="E15" s="17">
        <v>2</v>
      </c>
      <c r="F15" s="23" t="s">
        <v>420</v>
      </c>
      <c r="G15" s="296"/>
      <c r="H15" s="283"/>
      <c r="I15" s="1"/>
      <c r="J15" s="374"/>
      <c r="K15" s="374"/>
      <c r="L15" s="37"/>
      <c r="M15" s="37"/>
      <c r="N15" s="37"/>
      <c r="O15" s="37"/>
      <c r="P15" s="37"/>
      <c r="Q15" s="37"/>
      <c r="R15" s="37"/>
      <c r="S15" s="37"/>
      <c r="T15" s="37"/>
      <c r="U15" s="37">
        <v>1</v>
      </c>
      <c r="V15" s="38"/>
      <c r="W15" s="283"/>
      <c r="X15" s="39"/>
    </row>
    <row r="16" spans="1:24">
      <c r="A16" s="14">
        <v>5</v>
      </c>
      <c r="B16" s="14" t="s">
        <v>421</v>
      </c>
      <c r="C16" s="34" t="s">
        <v>41</v>
      </c>
      <c r="D16" s="15" t="s">
        <v>422</v>
      </c>
      <c r="E16" s="18">
        <v>1</v>
      </c>
      <c r="F16" s="19" t="s">
        <v>423</v>
      </c>
      <c r="G16" s="58" t="s">
        <v>716</v>
      </c>
      <c r="H16" s="14">
        <v>267.08999999999997</v>
      </c>
      <c r="I16" s="1"/>
      <c r="J16" s="1"/>
      <c r="K16" s="1"/>
      <c r="L16" s="37"/>
      <c r="M16" s="37"/>
      <c r="N16" s="37"/>
      <c r="O16" s="37"/>
      <c r="P16" s="37"/>
      <c r="Q16" s="37">
        <v>1</v>
      </c>
      <c r="R16" s="38"/>
      <c r="S16" s="38"/>
      <c r="T16" s="38"/>
      <c r="U16" s="38"/>
      <c r="V16" s="38"/>
      <c r="W16" s="14">
        <v>117.88</v>
      </c>
      <c r="X16" s="39"/>
    </row>
    <row r="17" spans="1:24">
      <c r="A17" s="1"/>
      <c r="B17" s="1"/>
      <c r="C17" s="358" t="s">
        <v>22</v>
      </c>
      <c r="D17" s="358"/>
      <c r="E17" s="109">
        <f>E10+E11+E13+E15+E16</f>
        <v>9</v>
      </c>
      <c r="F17" s="1"/>
      <c r="G17" s="71"/>
      <c r="H17" s="109">
        <f>SUM(H8:H16)</f>
        <v>2368.9700000000003</v>
      </c>
      <c r="I17" s="1">
        <f>SUM(I8:I16)</f>
        <v>1</v>
      </c>
      <c r="J17" s="1"/>
      <c r="K17" s="1"/>
      <c r="L17" s="109">
        <f t="shared" ref="L17:W17" si="0">SUM(L8:L16)</f>
        <v>0</v>
      </c>
      <c r="M17" s="109">
        <f t="shared" si="0"/>
        <v>0</v>
      </c>
      <c r="N17" s="109">
        <f t="shared" si="0"/>
        <v>0</v>
      </c>
      <c r="O17" s="109">
        <f>SUM(O8:O16)</f>
        <v>0</v>
      </c>
      <c r="P17" s="109">
        <f>SUM(P8:P16)</f>
        <v>2</v>
      </c>
      <c r="Q17" s="109">
        <f>SUM(Q8:Q16)</f>
        <v>1</v>
      </c>
      <c r="R17" s="109">
        <f t="shared" si="0"/>
        <v>0</v>
      </c>
      <c r="S17" s="109">
        <f t="shared" si="0"/>
        <v>0</v>
      </c>
      <c r="T17" s="109">
        <f t="shared" si="0"/>
        <v>0</v>
      </c>
      <c r="U17" s="109">
        <f t="shared" si="0"/>
        <v>2</v>
      </c>
      <c r="V17" s="109">
        <f t="shared" si="0"/>
        <v>0</v>
      </c>
      <c r="W17" s="109">
        <f t="shared" si="0"/>
        <v>719.81</v>
      </c>
      <c r="X17" s="1"/>
    </row>
  </sheetData>
  <mergeCells count="49">
    <mergeCell ref="A2:X2"/>
    <mergeCell ref="J14:J15"/>
    <mergeCell ref="K14:K15"/>
    <mergeCell ref="J8:J10"/>
    <mergeCell ref="K8:K10"/>
    <mergeCell ref="W3:X3"/>
    <mergeCell ref="F5:F7"/>
    <mergeCell ref="W5:W7"/>
    <mergeCell ref="I5:V5"/>
    <mergeCell ref="O6:P6"/>
    <mergeCell ref="Q6:R6"/>
    <mergeCell ref="G5:G7"/>
    <mergeCell ref="S6:T6"/>
    <mergeCell ref="H5:H7"/>
    <mergeCell ref="U6:U7"/>
    <mergeCell ref="K12:K13"/>
    <mergeCell ref="C17:D17"/>
    <mergeCell ref="B14:B15"/>
    <mergeCell ref="A1:X1"/>
    <mergeCell ref="A5:A7"/>
    <mergeCell ref="B5:B7"/>
    <mergeCell ref="C5:C7"/>
    <mergeCell ref="D5:D7"/>
    <mergeCell ref="E5:E7"/>
    <mergeCell ref="X5:X7"/>
    <mergeCell ref="I6:I7"/>
    <mergeCell ref="L6:L7"/>
    <mergeCell ref="M6:M7"/>
    <mergeCell ref="N6:N7"/>
    <mergeCell ref="V6:V7"/>
    <mergeCell ref="K6:K7"/>
    <mergeCell ref="A4:X4"/>
    <mergeCell ref="A3:V3"/>
    <mergeCell ref="A14:A15"/>
    <mergeCell ref="G14:G15"/>
    <mergeCell ref="B8:B10"/>
    <mergeCell ref="G8:G10"/>
    <mergeCell ref="B12:B13"/>
    <mergeCell ref="G12:G13"/>
    <mergeCell ref="A8:A10"/>
    <mergeCell ref="A12:A13"/>
    <mergeCell ref="J6:J7"/>
    <mergeCell ref="J12:J13"/>
    <mergeCell ref="W8:W10"/>
    <mergeCell ref="W12:W13"/>
    <mergeCell ref="W14:W15"/>
    <mergeCell ref="H8:H10"/>
    <mergeCell ref="H12:H13"/>
    <mergeCell ref="H14:H15"/>
  </mergeCells>
  <pageMargins left="0.15748031496062992" right="0.11811023622047245" top="1.22" bottom="0.15748031496062992" header="0.67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X67"/>
  <sheetViews>
    <sheetView showGridLines="0" zoomScale="45" zoomScaleNormal="45" zoomScaleSheetLayoutView="59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H53" sqref="H53:H54"/>
    </sheetView>
  </sheetViews>
  <sheetFormatPr defaultRowHeight="15"/>
  <cols>
    <col min="1" max="1" width="6" customWidth="1"/>
    <col min="2" max="2" width="15.42578125" bestFit="1" customWidth="1"/>
    <col min="3" max="3" width="15.42578125" customWidth="1"/>
    <col min="4" max="4" width="21" customWidth="1"/>
    <col min="5" max="5" width="9.85546875" customWidth="1"/>
    <col min="6" max="6" width="26.42578125" customWidth="1"/>
    <col min="7" max="7" width="21.42578125" customWidth="1"/>
    <col min="8" max="8" width="15.5703125" customWidth="1"/>
    <col min="9" max="9" width="6.140625" style="98" hidden="1" customWidth="1"/>
    <col min="10" max="10" width="16.85546875" customWidth="1"/>
    <col min="11" max="11" width="17.5703125" customWidth="1"/>
    <col min="12" max="22" width="7.7109375" customWidth="1"/>
    <col min="23" max="23" width="14" customWidth="1"/>
    <col min="24" max="24" width="39.7109375" customWidth="1"/>
  </cols>
  <sheetData>
    <row r="1" spans="1:24" ht="15.75">
      <c r="A1" s="268" t="s">
        <v>19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</row>
    <row r="2" spans="1:24" ht="15.75">
      <c r="A2" s="274" t="s">
        <v>792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</row>
    <row r="3" spans="1:24" ht="15.75">
      <c r="A3" s="275" t="s">
        <v>21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66" t="str">
        <f>Summary!X3</f>
        <v>Date:-31.07.2014</v>
      </c>
      <c r="X3" s="267"/>
    </row>
    <row r="4" spans="1:24" ht="31.5" customHeight="1">
      <c r="A4" s="273" t="s">
        <v>799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</row>
    <row r="5" spans="1:24" ht="15" customHeight="1">
      <c r="A5" s="263" t="s">
        <v>0</v>
      </c>
      <c r="B5" s="272" t="s">
        <v>1</v>
      </c>
      <c r="C5" s="272" t="s">
        <v>2</v>
      </c>
      <c r="D5" s="272" t="s">
        <v>3</v>
      </c>
      <c r="E5" s="272" t="s">
        <v>0</v>
      </c>
      <c r="F5" s="272" t="s">
        <v>4</v>
      </c>
      <c r="G5" s="272" t="s">
        <v>5</v>
      </c>
      <c r="H5" s="272" t="s">
        <v>6</v>
      </c>
      <c r="I5" s="271" t="s">
        <v>16</v>
      </c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2" t="s">
        <v>20</v>
      </c>
      <c r="X5" s="269" t="s">
        <v>14</v>
      </c>
    </row>
    <row r="6" spans="1:24" ht="34.5" customHeight="1">
      <c r="A6" s="264"/>
      <c r="B6" s="272"/>
      <c r="C6" s="272"/>
      <c r="D6" s="272"/>
      <c r="E6" s="272"/>
      <c r="F6" s="272"/>
      <c r="G6" s="272"/>
      <c r="H6" s="272"/>
      <c r="I6" s="270" t="s">
        <v>7</v>
      </c>
      <c r="J6" s="263" t="s">
        <v>726</v>
      </c>
      <c r="K6" s="263" t="s">
        <v>744</v>
      </c>
      <c r="L6" s="271" t="s">
        <v>15</v>
      </c>
      <c r="M6" s="272" t="s">
        <v>10</v>
      </c>
      <c r="N6" s="272" t="s">
        <v>9</v>
      </c>
      <c r="O6" s="272" t="s">
        <v>17</v>
      </c>
      <c r="P6" s="272"/>
      <c r="Q6" s="272" t="s">
        <v>18</v>
      </c>
      <c r="R6" s="272"/>
      <c r="S6" s="272" t="s">
        <v>56</v>
      </c>
      <c r="T6" s="272"/>
      <c r="U6" s="272" t="s">
        <v>13</v>
      </c>
      <c r="V6" s="272" t="s">
        <v>8</v>
      </c>
      <c r="W6" s="272"/>
      <c r="X6" s="269"/>
    </row>
    <row r="7" spans="1:24" ht="24" customHeight="1">
      <c r="A7" s="265"/>
      <c r="B7" s="272"/>
      <c r="C7" s="272"/>
      <c r="D7" s="272"/>
      <c r="E7" s="272"/>
      <c r="F7" s="272"/>
      <c r="G7" s="272"/>
      <c r="H7" s="272"/>
      <c r="I7" s="270"/>
      <c r="J7" s="265"/>
      <c r="K7" s="265"/>
      <c r="L7" s="271"/>
      <c r="M7" s="272"/>
      <c r="N7" s="272"/>
      <c r="O7" s="41" t="s">
        <v>11</v>
      </c>
      <c r="P7" s="41" t="s">
        <v>12</v>
      </c>
      <c r="Q7" s="41" t="s">
        <v>11</v>
      </c>
      <c r="R7" s="41" t="s">
        <v>12</v>
      </c>
      <c r="S7" s="41" t="s">
        <v>11</v>
      </c>
      <c r="T7" s="41" t="s">
        <v>12</v>
      </c>
      <c r="U7" s="272"/>
      <c r="V7" s="272"/>
      <c r="W7" s="272"/>
      <c r="X7" s="269"/>
    </row>
    <row r="8" spans="1:24" ht="61.5" customHeight="1">
      <c r="A8" s="263">
        <v>1</v>
      </c>
      <c r="B8" s="252" t="s">
        <v>550</v>
      </c>
      <c r="C8" s="72" t="s">
        <v>505</v>
      </c>
      <c r="D8" s="73" t="s">
        <v>506</v>
      </c>
      <c r="E8" s="74">
        <v>1</v>
      </c>
      <c r="F8" s="73" t="s">
        <v>507</v>
      </c>
      <c r="G8" s="249" t="s">
        <v>688</v>
      </c>
      <c r="H8" s="252">
        <v>796.66</v>
      </c>
      <c r="I8" s="76">
        <v>1</v>
      </c>
      <c r="J8" s="249" t="s">
        <v>804</v>
      </c>
      <c r="K8" s="249" t="s">
        <v>728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252">
        <v>77.510000000000005</v>
      </c>
      <c r="X8" s="166" t="s">
        <v>748</v>
      </c>
    </row>
    <row r="9" spans="1:24" ht="42.75" customHeight="1">
      <c r="A9" s="264"/>
      <c r="B9" s="254"/>
      <c r="C9" s="72" t="s">
        <v>505</v>
      </c>
      <c r="D9" s="73" t="s">
        <v>508</v>
      </c>
      <c r="E9" s="74">
        <v>2</v>
      </c>
      <c r="F9" s="73" t="s">
        <v>509</v>
      </c>
      <c r="G9" s="250"/>
      <c r="H9" s="254"/>
      <c r="I9" s="76">
        <v>1</v>
      </c>
      <c r="J9" s="250"/>
      <c r="K9" s="250"/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254"/>
      <c r="X9" s="166" t="s">
        <v>805</v>
      </c>
    </row>
    <row r="10" spans="1:24" ht="40.5">
      <c r="A10" s="265"/>
      <c r="B10" s="253"/>
      <c r="C10" s="72" t="s">
        <v>505</v>
      </c>
      <c r="D10" s="73" t="s">
        <v>510</v>
      </c>
      <c r="E10" s="74">
        <v>3</v>
      </c>
      <c r="F10" s="73" t="s">
        <v>511</v>
      </c>
      <c r="G10" s="251"/>
      <c r="H10" s="253"/>
      <c r="I10" s="76"/>
      <c r="J10" s="251"/>
      <c r="K10" s="251"/>
      <c r="L10" s="92"/>
      <c r="M10" s="92"/>
      <c r="N10" s="92"/>
      <c r="O10" s="92"/>
      <c r="P10" s="92">
        <v>1</v>
      </c>
      <c r="Q10" s="91"/>
      <c r="R10" s="91"/>
      <c r="S10" s="91"/>
      <c r="T10" s="91"/>
      <c r="U10" s="91"/>
      <c r="V10" s="91"/>
      <c r="W10" s="253"/>
      <c r="X10" s="166" t="s">
        <v>806</v>
      </c>
    </row>
    <row r="11" spans="1:24" ht="50.1" customHeight="1">
      <c r="A11" s="263">
        <v>2</v>
      </c>
      <c r="B11" s="252" t="s">
        <v>551</v>
      </c>
      <c r="C11" s="72" t="s">
        <v>505</v>
      </c>
      <c r="D11" s="73" t="s">
        <v>512</v>
      </c>
      <c r="E11" s="74">
        <v>1</v>
      </c>
      <c r="F11" s="73" t="s">
        <v>513</v>
      </c>
      <c r="G11" s="249" t="s">
        <v>681</v>
      </c>
      <c r="H11" s="252">
        <v>802.81</v>
      </c>
      <c r="I11" s="76"/>
      <c r="J11" s="249" t="s">
        <v>730</v>
      </c>
      <c r="K11" s="249" t="s">
        <v>728</v>
      </c>
      <c r="L11" s="92" t="s">
        <v>794</v>
      </c>
      <c r="M11" s="92">
        <v>1</v>
      </c>
      <c r="N11" s="91"/>
      <c r="O11" s="91"/>
      <c r="P11" s="91"/>
      <c r="Q11" s="91"/>
      <c r="R11" s="91"/>
      <c r="S11" s="91"/>
      <c r="T11" s="91"/>
      <c r="U11" s="91"/>
      <c r="V11" s="91"/>
      <c r="W11" s="252">
        <v>148.63</v>
      </c>
      <c r="X11" s="166" t="s">
        <v>807</v>
      </c>
    </row>
    <row r="12" spans="1:24" ht="50.1" customHeight="1">
      <c r="A12" s="264"/>
      <c r="B12" s="254"/>
      <c r="C12" s="72" t="s">
        <v>505</v>
      </c>
      <c r="D12" s="73" t="s">
        <v>514</v>
      </c>
      <c r="E12" s="74">
        <v>2</v>
      </c>
      <c r="F12" s="73" t="s">
        <v>515</v>
      </c>
      <c r="G12" s="250"/>
      <c r="H12" s="254"/>
      <c r="I12" s="76"/>
      <c r="J12" s="250"/>
      <c r="K12" s="250"/>
      <c r="L12" s="92"/>
      <c r="M12" s="92"/>
      <c r="N12" s="92"/>
      <c r="O12" s="92"/>
      <c r="P12" s="92"/>
      <c r="Q12" s="92"/>
      <c r="R12" s="93">
        <v>1</v>
      </c>
      <c r="S12" s="91"/>
      <c r="T12" s="91"/>
      <c r="U12" s="91"/>
      <c r="V12" s="91"/>
      <c r="W12" s="254"/>
      <c r="X12" s="167"/>
    </row>
    <row r="13" spans="1:24" ht="64.5" customHeight="1">
      <c r="A13" s="265"/>
      <c r="B13" s="253"/>
      <c r="C13" s="72" t="s">
        <v>505</v>
      </c>
      <c r="D13" s="73" t="s">
        <v>516</v>
      </c>
      <c r="E13" s="74">
        <v>3</v>
      </c>
      <c r="F13" s="73" t="s">
        <v>517</v>
      </c>
      <c r="G13" s="251"/>
      <c r="H13" s="253"/>
      <c r="I13" s="76">
        <v>1</v>
      </c>
      <c r="J13" s="251"/>
      <c r="K13" s="251"/>
      <c r="L13" s="17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253"/>
      <c r="X13" s="166" t="s">
        <v>749</v>
      </c>
    </row>
    <row r="14" spans="1:24" ht="50.1" customHeight="1">
      <c r="A14" s="263">
        <v>3</v>
      </c>
      <c r="B14" s="252" t="s">
        <v>552</v>
      </c>
      <c r="C14" s="72" t="s">
        <v>505</v>
      </c>
      <c r="D14" s="73" t="s">
        <v>518</v>
      </c>
      <c r="E14" s="74">
        <v>1</v>
      </c>
      <c r="F14" s="73" t="s">
        <v>519</v>
      </c>
      <c r="G14" s="249" t="s">
        <v>678</v>
      </c>
      <c r="H14" s="252">
        <v>537.5</v>
      </c>
      <c r="I14" s="76"/>
      <c r="J14" s="76"/>
      <c r="K14" s="76"/>
      <c r="L14" s="92"/>
      <c r="M14" s="92"/>
      <c r="N14" s="92"/>
      <c r="O14" s="92"/>
      <c r="P14" s="93">
        <v>1</v>
      </c>
      <c r="Q14" s="91"/>
      <c r="R14" s="91"/>
      <c r="S14" s="91"/>
      <c r="T14" s="91"/>
      <c r="U14" s="91"/>
      <c r="V14" s="91"/>
      <c r="W14" s="252">
        <v>78.05</v>
      </c>
      <c r="X14" s="166" t="s">
        <v>750</v>
      </c>
    </row>
    <row r="15" spans="1:24" ht="50.1" customHeight="1">
      <c r="A15" s="265"/>
      <c r="B15" s="253"/>
      <c r="C15" s="72" t="s">
        <v>505</v>
      </c>
      <c r="D15" s="73" t="s">
        <v>520</v>
      </c>
      <c r="E15" s="74">
        <v>2</v>
      </c>
      <c r="F15" s="73" t="s">
        <v>521</v>
      </c>
      <c r="G15" s="251"/>
      <c r="H15" s="253"/>
      <c r="I15" s="76"/>
      <c r="J15" s="76"/>
      <c r="K15" s="76"/>
      <c r="L15" s="92"/>
      <c r="M15" s="92">
        <v>1</v>
      </c>
      <c r="N15" s="94"/>
      <c r="O15" s="91"/>
      <c r="P15" s="91"/>
      <c r="Q15" s="91"/>
      <c r="R15" s="91"/>
      <c r="S15" s="91"/>
      <c r="T15" s="91"/>
      <c r="U15" s="91"/>
      <c r="V15" s="91"/>
      <c r="W15" s="253"/>
      <c r="X15" s="166"/>
    </row>
    <row r="16" spans="1:24" ht="50.1" customHeight="1">
      <c r="A16" s="263">
        <v>4</v>
      </c>
      <c r="B16" s="252" t="s">
        <v>553</v>
      </c>
      <c r="C16" s="72" t="s">
        <v>505</v>
      </c>
      <c r="D16" s="73" t="s">
        <v>522</v>
      </c>
      <c r="E16" s="74">
        <v>1</v>
      </c>
      <c r="F16" s="73" t="s">
        <v>523</v>
      </c>
      <c r="G16" s="249" t="s">
        <v>678</v>
      </c>
      <c r="H16" s="252">
        <v>535.16999999999996</v>
      </c>
      <c r="I16" s="76">
        <v>1</v>
      </c>
      <c r="J16" s="76"/>
      <c r="K16" s="76"/>
      <c r="L16" s="90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252">
        <v>70.760000000000005</v>
      </c>
      <c r="X16" s="166" t="s">
        <v>723</v>
      </c>
    </row>
    <row r="17" spans="1:24" ht="50.1" customHeight="1">
      <c r="A17" s="265"/>
      <c r="B17" s="253"/>
      <c r="C17" s="72" t="s">
        <v>505</v>
      </c>
      <c r="D17" s="73" t="s">
        <v>524</v>
      </c>
      <c r="E17" s="74">
        <v>2</v>
      </c>
      <c r="F17" s="73" t="s">
        <v>525</v>
      </c>
      <c r="G17" s="251"/>
      <c r="H17" s="253"/>
      <c r="I17" s="76"/>
      <c r="J17" s="76"/>
      <c r="K17" s="76"/>
      <c r="L17" s="92"/>
      <c r="M17" s="92"/>
      <c r="N17" s="92"/>
      <c r="O17" s="92"/>
      <c r="P17" s="93">
        <v>1</v>
      </c>
      <c r="Q17" s="91"/>
      <c r="R17" s="91"/>
      <c r="S17" s="91"/>
      <c r="T17" s="91"/>
      <c r="U17" s="91"/>
      <c r="V17" s="91"/>
      <c r="W17" s="253"/>
      <c r="X17" s="166"/>
    </row>
    <row r="18" spans="1:24" ht="50.1" customHeight="1">
      <c r="A18" s="263">
        <v>5</v>
      </c>
      <c r="B18" s="252" t="s">
        <v>554</v>
      </c>
      <c r="C18" s="72" t="s">
        <v>505</v>
      </c>
      <c r="D18" s="73" t="s">
        <v>526</v>
      </c>
      <c r="E18" s="74">
        <v>1</v>
      </c>
      <c r="F18" s="73" t="s">
        <v>527</v>
      </c>
      <c r="G18" s="249" t="s">
        <v>689</v>
      </c>
      <c r="H18" s="252">
        <v>786.93</v>
      </c>
      <c r="I18" s="76"/>
      <c r="J18" s="249" t="s">
        <v>808</v>
      </c>
      <c r="K18" s="249" t="s">
        <v>728</v>
      </c>
      <c r="L18" s="92"/>
      <c r="M18" s="92"/>
      <c r="N18" s="92"/>
      <c r="O18" s="92"/>
      <c r="P18" s="92"/>
      <c r="Q18" s="92"/>
      <c r="R18" s="93">
        <v>1</v>
      </c>
      <c r="S18" s="91"/>
      <c r="T18" s="91"/>
      <c r="U18" s="91"/>
      <c r="V18" s="91"/>
      <c r="W18" s="252">
        <v>268.54000000000002</v>
      </c>
      <c r="X18" s="167"/>
    </row>
    <row r="19" spans="1:24" ht="50.1" customHeight="1">
      <c r="A19" s="264"/>
      <c r="B19" s="254"/>
      <c r="C19" s="72" t="s">
        <v>505</v>
      </c>
      <c r="D19" s="73" t="s">
        <v>528</v>
      </c>
      <c r="E19" s="74">
        <v>2</v>
      </c>
      <c r="F19" s="73" t="s">
        <v>529</v>
      </c>
      <c r="G19" s="250"/>
      <c r="H19" s="254"/>
      <c r="I19" s="76"/>
      <c r="J19" s="250"/>
      <c r="K19" s="250"/>
      <c r="L19" s="92"/>
      <c r="M19" s="92"/>
      <c r="N19" s="92"/>
      <c r="O19" s="92"/>
      <c r="P19" s="93">
        <v>1</v>
      </c>
      <c r="Q19" s="91"/>
      <c r="R19" s="91"/>
      <c r="S19" s="91"/>
      <c r="T19" s="91"/>
      <c r="U19" s="91"/>
      <c r="V19" s="91"/>
      <c r="W19" s="254"/>
      <c r="X19" s="166"/>
    </row>
    <row r="20" spans="1:24" ht="50.1" customHeight="1">
      <c r="A20" s="265"/>
      <c r="B20" s="253"/>
      <c r="C20" s="72" t="s">
        <v>505</v>
      </c>
      <c r="D20" s="73" t="s">
        <v>530</v>
      </c>
      <c r="E20" s="74">
        <v>3</v>
      </c>
      <c r="F20" s="73" t="s">
        <v>531</v>
      </c>
      <c r="G20" s="251"/>
      <c r="H20" s="253"/>
      <c r="I20" s="76"/>
      <c r="J20" s="251"/>
      <c r="K20" s="251"/>
      <c r="L20" s="92"/>
      <c r="M20" s="92"/>
      <c r="N20" s="92"/>
      <c r="O20" s="92"/>
      <c r="P20" s="92"/>
      <c r="Q20" s="92"/>
      <c r="R20" s="93">
        <v>1</v>
      </c>
      <c r="S20" s="91"/>
      <c r="T20" s="91"/>
      <c r="U20" s="91"/>
      <c r="V20" s="91"/>
      <c r="W20" s="253"/>
      <c r="X20" s="167"/>
    </row>
    <row r="21" spans="1:24" ht="50.1" customHeight="1">
      <c r="A21" s="263">
        <v>6</v>
      </c>
      <c r="B21" s="252" t="s">
        <v>555</v>
      </c>
      <c r="C21" s="72" t="s">
        <v>505</v>
      </c>
      <c r="D21" s="73" t="s">
        <v>532</v>
      </c>
      <c r="E21" s="74">
        <v>1</v>
      </c>
      <c r="F21" s="73" t="s">
        <v>533</v>
      </c>
      <c r="G21" s="249" t="s">
        <v>689</v>
      </c>
      <c r="H21" s="252">
        <v>791.15</v>
      </c>
      <c r="I21" s="76"/>
      <c r="J21" s="249" t="s">
        <v>729</v>
      </c>
      <c r="K21" s="249" t="s">
        <v>728</v>
      </c>
      <c r="L21" s="92"/>
      <c r="M21" s="92"/>
      <c r="N21" s="92"/>
      <c r="O21" s="92"/>
      <c r="P21" s="93">
        <v>1</v>
      </c>
      <c r="Q21" s="91"/>
      <c r="R21" s="91"/>
      <c r="S21" s="91"/>
      <c r="T21" s="91"/>
      <c r="U21" s="91"/>
      <c r="V21" s="91"/>
      <c r="W21" s="252">
        <v>242.89</v>
      </c>
      <c r="X21" s="167"/>
    </row>
    <row r="22" spans="1:24" ht="50.1" customHeight="1">
      <c r="A22" s="264"/>
      <c r="B22" s="254"/>
      <c r="C22" s="72" t="s">
        <v>505</v>
      </c>
      <c r="D22" s="73" t="s">
        <v>534</v>
      </c>
      <c r="E22" s="74">
        <v>2</v>
      </c>
      <c r="F22" s="73" t="s">
        <v>535</v>
      </c>
      <c r="G22" s="250"/>
      <c r="H22" s="254"/>
      <c r="I22" s="76"/>
      <c r="J22" s="250"/>
      <c r="K22" s="250"/>
      <c r="L22" s="92"/>
      <c r="M22" s="92"/>
      <c r="N22" s="92"/>
      <c r="O22" s="92"/>
      <c r="P22" s="92"/>
      <c r="Q22" s="92"/>
      <c r="R22" s="93">
        <v>1</v>
      </c>
      <c r="S22" s="91"/>
      <c r="T22" s="91"/>
      <c r="U22" s="91"/>
      <c r="V22" s="91"/>
      <c r="W22" s="254"/>
      <c r="X22" s="166"/>
    </row>
    <row r="23" spans="1:24" ht="50.1" customHeight="1">
      <c r="A23" s="265"/>
      <c r="B23" s="253"/>
      <c r="C23" s="72" t="s">
        <v>505</v>
      </c>
      <c r="D23" s="73" t="s">
        <v>536</v>
      </c>
      <c r="E23" s="74">
        <v>3</v>
      </c>
      <c r="F23" s="73" t="s">
        <v>537</v>
      </c>
      <c r="G23" s="251"/>
      <c r="H23" s="253"/>
      <c r="I23" s="76"/>
      <c r="J23" s="251"/>
      <c r="K23" s="251"/>
      <c r="L23" s="92"/>
      <c r="M23" s="92">
        <v>1</v>
      </c>
      <c r="N23" s="91"/>
      <c r="O23" s="91"/>
      <c r="P23" s="91"/>
      <c r="Q23" s="91"/>
      <c r="R23" s="91"/>
      <c r="S23" s="91"/>
      <c r="T23" s="91"/>
      <c r="U23" s="91"/>
      <c r="V23" s="91"/>
      <c r="W23" s="253"/>
      <c r="X23" s="166" t="s">
        <v>809</v>
      </c>
    </row>
    <row r="24" spans="1:24" ht="50.1" customHeight="1">
      <c r="A24" s="263">
        <v>7</v>
      </c>
      <c r="B24" s="252" t="s">
        <v>556</v>
      </c>
      <c r="C24" s="72" t="s">
        <v>538</v>
      </c>
      <c r="D24" s="72" t="s">
        <v>538</v>
      </c>
      <c r="E24" s="77">
        <v>1</v>
      </c>
      <c r="F24" s="78" t="s">
        <v>539</v>
      </c>
      <c r="G24" s="249" t="s">
        <v>690</v>
      </c>
      <c r="H24" s="252">
        <v>782.48</v>
      </c>
      <c r="I24" s="76"/>
      <c r="J24" s="75"/>
      <c r="K24" s="75"/>
      <c r="L24" s="92"/>
      <c r="M24" s="93">
        <v>1</v>
      </c>
      <c r="N24" s="91"/>
      <c r="O24" s="91"/>
      <c r="P24" s="91"/>
      <c r="Q24" s="91"/>
      <c r="R24" s="91"/>
      <c r="S24" s="91"/>
      <c r="T24" s="91"/>
      <c r="U24" s="91"/>
      <c r="V24" s="91"/>
      <c r="W24" s="252">
        <v>105.37</v>
      </c>
      <c r="X24" s="166" t="s">
        <v>810</v>
      </c>
    </row>
    <row r="25" spans="1:24" ht="40.5">
      <c r="A25" s="264"/>
      <c r="B25" s="254"/>
      <c r="C25" s="72" t="s">
        <v>538</v>
      </c>
      <c r="D25" s="72" t="s">
        <v>540</v>
      </c>
      <c r="E25" s="77">
        <v>2</v>
      </c>
      <c r="F25" s="78" t="s">
        <v>541</v>
      </c>
      <c r="G25" s="250"/>
      <c r="H25" s="254"/>
      <c r="I25" s="76">
        <v>1</v>
      </c>
      <c r="J25" s="75"/>
      <c r="K25" s="75"/>
      <c r="L25" s="90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254"/>
      <c r="X25" s="166" t="s">
        <v>811</v>
      </c>
    </row>
    <row r="26" spans="1:24" ht="50.1" customHeight="1">
      <c r="A26" s="265"/>
      <c r="B26" s="253"/>
      <c r="C26" s="72" t="s">
        <v>538</v>
      </c>
      <c r="D26" s="72" t="s">
        <v>542</v>
      </c>
      <c r="E26" s="77">
        <v>3</v>
      </c>
      <c r="F26" s="73" t="s">
        <v>543</v>
      </c>
      <c r="G26" s="251"/>
      <c r="H26" s="253"/>
      <c r="I26" s="76"/>
      <c r="J26" s="75"/>
      <c r="K26" s="75"/>
      <c r="L26" s="92"/>
      <c r="M26" s="92"/>
      <c r="N26" s="92"/>
      <c r="O26" s="92"/>
      <c r="P26" s="93">
        <v>1</v>
      </c>
      <c r="Q26" s="91"/>
      <c r="R26" s="91"/>
      <c r="S26" s="91"/>
      <c r="T26" s="91"/>
      <c r="U26" s="91"/>
      <c r="V26" s="91"/>
      <c r="W26" s="253"/>
      <c r="X26" s="188" t="s">
        <v>750</v>
      </c>
    </row>
    <row r="27" spans="1:24" ht="50.1" customHeight="1">
      <c r="A27" s="263">
        <v>8</v>
      </c>
      <c r="B27" s="252" t="s">
        <v>557</v>
      </c>
      <c r="C27" s="72" t="s">
        <v>538</v>
      </c>
      <c r="D27" s="72" t="s">
        <v>544</v>
      </c>
      <c r="E27" s="77">
        <v>1</v>
      </c>
      <c r="F27" s="73" t="s">
        <v>545</v>
      </c>
      <c r="G27" s="249" t="s">
        <v>720</v>
      </c>
      <c r="H27" s="252">
        <v>780</v>
      </c>
      <c r="I27" s="76"/>
      <c r="J27" s="75"/>
      <c r="K27" s="75"/>
      <c r="L27" s="90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252"/>
      <c r="X27" s="167"/>
    </row>
    <row r="28" spans="1:24" ht="50.1" customHeight="1">
      <c r="A28" s="264"/>
      <c r="B28" s="254"/>
      <c r="C28" s="72" t="s">
        <v>538</v>
      </c>
      <c r="D28" s="72" t="s">
        <v>546</v>
      </c>
      <c r="E28" s="77">
        <v>2</v>
      </c>
      <c r="F28" s="73" t="s">
        <v>547</v>
      </c>
      <c r="G28" s="250"/>
      <c r="H28" s="254"/>
      <c r="I28" s="76"/>
      <c r="J28" s="75"/>
      <c r="K28" s="75"/>
      <c r="L28" s="90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254"/>
      <c r="X28" s="167"/>
    </row>
    <row r="29" spans="1:24" ht="50.1" customHeight="1">
      <c r="A29" s="265"/>
      <c r="B29" s="253"/>
      <c r="C29" s="72" t="s">
        <v>538</v>
      </c>
      <c r="D29" s="72" t="s">
        <v>548</v>
      </c>
      <c r="E29" s="77">
        <v>3</v>
      </c>
      <c r="F29" s="73" t="s">
        <v>549</v>
      </c>
      <c r="G29" s="251"/>
      <c r="H29" s="253"/>
      <c r="I29" s="76"/>
      <c r="J29" s="75"/>
      <c r="K29" s="75"/>
      <c r="L29" s="90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253"/>
      <c r="X29" s="167"/>
    </row>
    <row r="30" spans="1:24" ht="50.1" customHeight="1">
      <c r="A30" s="260">
        <v>9</v>
      </c>
      <c r="B30" s="252" t="s">
        <v>103</v>
      </c>
      <c r="C30" s="72" t="s">
        <v>34</v>
      </c>
      <c r="D30" s="72" t="s">
        <v>104</v>
      </c>
      <c r="E30" s="77">
        <v>1</v>
      </c>
      <c r="F30" s="78" t="s">
        <v>105</v>
      </c>
      <c r="G30" s="249" t="s">
        <v>720</v>
      </c>
      <c r="H30" s="252">
        <v>513.97</v>
      </c>
      <c r="I30" s="79"/>
      <c r="J30" s="79"/>
      <c r="K30" s="79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252"/>
      <c r="X30" s="168"/>
    </row>
    <row r="31" spans="1:24" ht="50.1" customHeight="1">
      <c r="A31" s="261"/>
      <c r="B31" s="253"/>
      <c r="C31" s="72" t="s">
        <v>34</v>
      </c>
      <c r="D31" s="72" t="s">
        <v>106</v>
      </c>
      <c r="E31" s="77">
        <v>2</v>
      </c>
      <c r="F31" s="73" t="s">
        <v>107</v>
      </c>
      <c r="G31" s="251"/>
      <c r="H31" s="253"/>
      <c r="I31" s="79"/>
      <c r="J31" s="79"/>
      <c r="K31" s="79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253"/>
      <c r="X31" s="168"/>
    </row>
    <row r="32" spans="1:24" ht="50.1" customHeight="1">
      <c r="A32" s="260">
        <v>10</v>
      </c>
      <c r="B32" s="252" t="s">
        <v>108</v>
      </c>
      <c r="C32" s="72" t="s">
        <v>34</v>
      </c>
      <c r="D32" s="72" t="s">
        <v>109</v>
      </c>
      <c r="E32" s="77">
        <v>1</v>
      </c>
      <c r="F32" s="73" t="s">
        <v>110</v>
      </c>
      <c r="G32" s="249" t="s">
        <v>674</v>
      </c>
      <c r="H32" s="252">
        <v>766.06</v>
      </c>
      <c r="I32" s="79"/>
      <c r="J32" s="79"/>
      <c r="K32" s="79"/>
      <c r="L32" s="96"/>
      <c r="M32" s="96"/>
      <c r="N32" s="96"/>
      <c r="O32" s="96"/>
      <c r="P32" s="96">
        <v>1</v>
      </c>
      <c r="Q32" s="95"/>
      <c r="R32" s="95"/>
      <c r="S32" s="95"/>
      <c r="T32" s="95"/>
      <c r="U32" s="95"/>
      <c r="V32" s="95"/>
      <c r="W32" s="252">
        <v>51.81</v>
      </c>
      <c r="X32" s="168"/>
    </row>
    <row r="33" spans="1:24" ht="50.1" customHeight="1">
      <c r="A33" s="262"/>
      <c r="B33" s="254"/>
      <c r="C33" s="72" t="s">
        <v>34</v>
      </c>
      <c r="D33" s="72" t="s">
        <v>111</v>
      </c>
      <c r="E33" s="77">
        <v>2</v>
      </c>
      <c r="F33" s="73" t="s">
        <v>112</v>
      </c>
      <c r="G33" s="250"/>
      <c r="H33" s="254"/>
      <c r="I33" s="79">
        <v>1</v>
      </c>
      <c r="J33" s="79"/>
      <c r="K33" s="79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254"/>
      <c r="X33" s="168" t="s">
        <v>812</v>
      </c>
    </row>
    <row r="34" spans="1:24" ht="50.1" customHeight="1">
      <c r="A34" s="261"/>
      <c r="B34" s="253"/>
      <c r="C34" s="72" t="s">
        <v>34</v>
      </c>
      <c r="D34" s="72" t="s">
        <v>113</v>
      </c>
      <c r="E34" s="77">
        <v>3</v>
      </c>
      <c r="F34" s="73" t="s">
        <v>114</v>
      </c>
      <c r="G34" s="251"/>
      <c r="H34" s="253"/>
      <c r="I34" s="79"/>
      <c r="J34" s="79"/>
      <c r="K34" s="79"/>
      <c r="L34" s="96"/>
      <c r="M34" s="96">
        <v>1</v>
      </c>
      <c r="N34" s="95"/>
      <c r="O34" s="95"/>
      <c r="P34" s="95"/>
      <c r="Q34" s="95"/>
      <c r="R34" s="95"/>
      <c r="S34" s="95"/>
      <c r="T34" s="95"/>
      <c r="U34" s="95"/>
      <c r="V34" s="95"/>
      <c r="W34" s="253"/>
      <c r="X34" s="168" t="s">
        <v>813</v>
      </c>
    </row>
    <row r="35" spans="1:24" ht="50.1" customHeight="1">
      <c r="A35" s="260">
        <v>11</v>
      </c>
      <c r="B35" s="252" t="s">
        <v>115</v>
      </c>
      <c r="C35" s="72" t="s">
        <v>34</v>
      </c>
      <c r="D35" s="72" t="s">
        <v>116</v>
      </c>
      <c r="E35" s="77">
        <v>1</v>
      </c>
      <c r="F35" s="73" t="s">
        <v>117</v>
      </c>
      <c r="G35" s="249" t="s">
        <v>675</v>
      </c>
      <c r="H35" s="252">
        <v>512.54999999999995</v>
      </c>
      <c r="I35" s="79"/>
      <c r="J35" s="249" t="s">
        <v>816</v>
      </c>
      <c r="K35" s="252" t="s">
        <v>728</v>
      </c>
      <c r="L35" s="96"/>
      <c r="M35" s="96"/>
      <c r="N35" s="96"/>
      <c r="O35" s="96"/>
      <c r="P35" s="96"/>
      <c r="Q35" s="96"/>
      <c r="R35" s="96"/>
      <c r="S35" s="96"/>
      <c r="T35" s="96"/>
      <c r="U35" s="96">
        <v>1</v>
      </c>
      <c r="W35" s="252">
        <v>263.61</v>
      </c>
      <c r="X35" s="168"/>
    </row>
    <row r="36" spans="1:24" ht="34.5" customHeight="1">
      <c r="A36" s="261"/>
      <c r="B36" s="253"/>
      <c r="C36" s="72" t="s">
        <v>34</v>
      </c>
      <c r="D36" s="72" t="s">
        <v>118</v>
      </c>
      <c r="E36" s="77">
        <v>2</v>
      </c>
      <c r="F36" s="73" t="s">
        <v>119</v>
      </c>
      <c r="G36" s="251"/>
      <c r="H36" s="253"/>
      <c r="I36" s="79"/>
      <c r="J36" s="251"/>
      <c r="K36" s="253"/>
      <c r="L36" s="96"/>
      <c r="M36" s="96"/>
      <c r="N36" s="96"/>
      <c r="O36" s="96"/>
      <c r="P36" s="96"/>
      <c r="Q36" s="96"/>
      <c r="R36" s="96">
        <v>1</v>
      </c>
      <c r="S36" s="95"/>
      <c r="T36" s="95"/>
      <c r="U36" s="95"/>
      <c r="V36" s="95"/>
      <c r="W36" s="253"/>
      <c r="X36" s="168" t="s">
        <v>814</v>
      </c>
    </row>
    <row r="37" spans="1:24" ht="40.5" customHeight="1">
      <c r="A37" s="260">
        <v>12</v>
      </c>
      <c r="B37" s="252" t="s">
        <v>120</v>
      </c>
      <c r="C37" s="72" t="s">
        <v>34</v>
      </c>
      <c r="D37" s="72" t="s">
        <v>121</v>
      </c>
      <c r="E37" s="77">
        <v>1</v>
      </c>
      <c r="F37" s="73" t="s">
        <v>122</v>
      </c>
      <c r="G37" s="249" t="s">
        <v>676</v>
      </c>
      <c r="H37" s="252">
        <v>512</v>
      </c>
      <c r="I37" s="79"/>
      <c r="J37" s="252" t="s">
        <v>731</v>
      </c>
      <c r="K37" s="252" t="s">
        <v>728</v>
      </c>
      <c r="L37" s="96"/>
      <c r="M37" s="96"/>
      <c r="N37" s="96"/>
      <c r="O37" s="96"/>
      <c r="P37" s="96">
        <v>1</v>
      </c>
      <c r="Q37" s="95"/>
      <c r="R37" s="95"/>
      <c r="S37" s="95"/>
      <c r="T37" s="95"/>
      <c r="U37" s="95"/>
      <c r="V37" s="95"/>
      <c r="W37" s="252">
        <v>153.52000000000001</v>
      </c>
      <c r="X37" s="168" t="s">
        <v>815</v>
      </c>
    </row>
    <row r="38" spans="1:24" ht="50.1" customHeight="1">
      <c r="A38" s="261"/>
      <c r="B38" s="253"/>
      <c r="C38" s="72" t="s">
        <v>34</v>
      </c>
      <c r="D38" s="72" t="s">
        <v>123</v>
      </c>
      <c r="E38" s="77">
        <v>2</v>
      </c>
      <c r="F38" s="78" t="s">
        <v>751</v>
      </c>
      <c r="G38" s="251"/>
      <c r="H38" s="253"/>
      <c r="I38" s="79"/>
      <c r="J38" s="253"/>
      <c r="K38" s="253"/>
      <c r="L38" s="96"/>
      <c r="M38" s="96"/>
      <c r="N38" s="96"/>
      <c r="O38" s="96"/>
      <c r="P38" s="96">
        <v>1</v>
      </c>
      <c r="Q38" s="95"/>
      <c r="R38" s="95"/>
      <c r="S38" s="95"/>
      <c r="T38" s="95"/>
      <c r="U38" s="95"/>
      <c r="V38" s="95"/>
      <c r="W38" s="253"/>
      <c r="X38" s="168" t="s">
        <v>750</v>
      </c>
    </row>
    <row r="39" spans="1:24" ht="50.1" customHeight="1">
      <c r="A39" s="260">
        <v>13</v>
      </c>
      <c r="B39" s="252" t="s">
        <v>124</v>
      </c>
      <c r="C39" s="72" t="s">
        <v>44</v>
      </c>
      <c r="D39" s="73" t="s">
        <v>125</v>
      </c>
      <c r="E39" s="74">
        <v>1</v>
      </c>
      <c r="F39" s="73" t="s">
        <v>126</v>
      </c>
      <c r="G39" s="249" t="s">
        <v>679</v>
      </c>
      <c r="H39" s="252">
        <v>498.1</v>
      </c>
      <c r="I39" s="79">
        <v>1</v>
      </c>
      <c r="J39" s="80"/>
      <c r="K39" s="80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X39" s="279" t="s">
        <v>817</v>
      </c>
    </row>
    <row r="40" spans="1:24" ht="50.1" customHeight="1">
      <c r="A40" s="261"/>
      <c r="B40" s="253"/>
      <c r="C40" s="72" t="s">
        <v>44</v>
      </c>
      <c r="D40" s="73" t="s">
        <v>127</v>
      </c>
      <c r="E40" s="74">
        <v>2</v>
      </c>
      <c r="F40" s="73" t="s">
        <v>128</v>
      </c>
      <c r="G40" s="251"/>
      <c r="H40" s="253"/>
      <c r="I40" s="79">
        <v>1</v>
      </c>
      <c r="J40" s="80"/>
      <c r="K40" s="80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X40" s="280"/>
    </row>
    <row r="41" spans="1:24" ht="50.1" customHeight="1">
      <c r="A41" s="260">
        <v>14</v>
      </c>
      <c r="B41" s="252" t="s">
        <v>129</v>
      </c>
      <c r="C41" s="72" t="s">
        <v>44</v>
      </c>
      <c r="D41" s="73" t="s">
        <v>130</v>
      </c>
      <c r="E41" s="74">
        <v>1</v>
      </c>
      <c r="F41" s="73" t="s">
        <v>131</v>
      </c>
      <c r="G41" s="277" t="s">
        <v>677</v>
      </c>
      <c r="H41" s="252">
        <v>503.36</v>
      </c>
      <c r="I41" s="79"/>
      <c r="J41" s="249" t="s">
        <v>818</v>
      </c>
      <c r="K41" s="252" t="s">
        <v>728</v>
      </c>
      <c r="L41" s="96"/>
      <c r="M41" s="96"/>
      <c r="N41" s="96"/>
      <c r="O41" s="96"/>
      <c r="P41" s="96"/>
      <c r="Q41" s="96"/>
      <c r="R41" s="96"/>
      <c r="S41" s="96"/>
      <c r="T41" s="96">
        <v>1</v>
      </c>
      <c r="U41" s="95"/>
      <c r="V41" s="95"/>
      <c r="W41" s="252">
        <v>301.76</v>
      </c>
      <c r="X41" s="168" t="s">
        <v>750</v>
      </c>
    </row>
    <row r="42" spans="1:24" ht="50.1" customHeight="1">
      <c r="A42" s="261"/>
      <c r="B42" s="253"/>
      <c r="C42" s="72" t="s">
        <v>44</v>
      </c>
      <c r="D42" s="72" t="s">
        <v>132</v>
      </c>
      <c r="E42" s="77">
        <v>2</v>
      </c>
      <c r="F42" s="73" t="s">
        <v>133</v>
      </c>
      <c r="G42" s="278"/>
      <c r="H42" s="253"/>
      <c r="I42" s="79"/>
      <c r="J42" s="251"/>
      <c r="K42" s="253"/>
      <c r="L42" s="96"/>
      <c r="M42" s="96"/>
      <c r="N42" s="96"/>
      <c r="O42" s="96"/>
      <c r="P42" s="96"/>
      <c r="Q42" s="96"/>
      <c r="R42" s="96"/>
      <c r="S42" s="96"/>
      <c r="T42" s="96"/>
      <c r="U42" s="96">
        <v>1</v>
      </c>
      <c r="V42" s="95"/>
      <c r="W42" s="253"/>
      <c r="X42" s="168"/>
    </row>
    <row r="43" spans="1:24" ht="69.75" customHeight="1">
      <c r="A43" s="260">
        <v>15</v>
      </c>
      <c r="B43" s="252" t="s">
        <v>134</v>
      </c>
      <c r="C43" s="72" t="s">
        <v>44</v>
      </c>
      <c r="D43" s="73" t="s">
        <v>135</v>
      </c>
      <c r="E43" s="74">
        <v>1</v>
      </c>
      <c r="F43" s="73" t="s">
        <v>136</v>
      </c>
      <c r="G43" s="249" t="s">
        <v>678</v>
      </c>
      <c r="H43" s="252">
        <v>504.28</v>
      </c>
      <c r="I43" s="79">
        <v>1</v>
      </c>
      <c r="J43" s="249" t="s">
        <v>819</v>
      </c>
      <c r="K43" s="252" t="s">
        <v>728</v>
      </c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252">
        <v>160.49</v>
      </c>
      <c r="X43" s="168" t="s">
        <v>795</v>
      </c>
    </row>
    <row r="44" spans="1:24" ht="50.1" customHeight="1">
      <c r="A44" s="261"/>
      <c r="B44" s="253"/>
      <c r="C44" s="72" t="s">
        <v>44</v>
      </c>
      <c r="D44" s="73" t="s">
        <v>137</v>
      </c>
      <c r="E44" s="74">
        <v>2</v>
      </c>
      <c r="F44" s="78" t="s">
        <v>138</v>
      </c>
      <c r="G44" s="251"/>
      <c r="H44" s="253"/>
      <c r="I44" s="79"/>
      <c r="J44" s="251"/>
      <c r="K44" s="253"/>
      <c r="L44" s="96"/>
      <c r="M44" s="96"/>
      <c r="N44" s="96"/>
      <c r="O44" s="96"/>
      <c r="P44" s="96"/>
      <c r="Q44" s="96"/>
      <c r="R44" s="96"/>
      <c r="S44" s="96"/>
      <c r="T44" s="96">
        <v>1</v>
      </c>
      <c r="V44" s="95"/>
      <c r="W44" s="253"/>
      <c r="X44" s="168"/>
    </row>
    <row r="45" spans="1:24" ht="50.1" customHeight="1">
      <c r="A45" s="260">
        <v>16</v>
      </c>
      <c r="B45" s="252" t="s">
        <v>139</v>
      </c>
      <c r="C45" s="72" t="s">
        <v>44</v>
      </c>
      <c r="D45" s="73" t="s">
        <v>140</v>
      </c>
      <c r="E45" s="74">
        <v>1</v>
      </c>
      <c r="F45" s="73" t="s">
        <v>141</v>
      </c>
      <c r="G45" s="249" t="s">
        <v>679</v>
      </c>
      <c r="H45" s="252">
        <v>500.94</v>
      </c>
      <c r="I45" s="79"/>
      <c r="J45" s="249" t="s">
        <v>820</v>
      </c>
      <c r="K45" s="252" t="s">
        <v>728</v>
      </c>
      <c r="L45" s="96"/>
      <c r="M45" s="96"/>
      <c r="N45" s="96"/>
      <c r="O45" s="96"/>
      <c r="P45" s="96"/>
      <c r="Q45" s="96"/>
      <c r="R45" s="96"/>
      <c r="S45" s="96"/>
      <c r="T45" s="96"/>
      <c r="U45" s="96">
        <v>1</v>
      </c>
      <c r="V45" s="95"/>
      <c r="W45" s="252">
        <v>323.57</v>
      </c>
      <c r="X45" s="168"/>
    </row>
    <row r="46" spans="1:24" ht="50.1" customHeight="1">
      <c r="A46" s="261"/>
      <c r="B46" s="253"/>
      <c r="C46" s="72" t="s">
        <v>44</v>
      </c>
      <c r="D46" s="73" t="s">
        <v>142</v>
      </c>
      <c r="E46" s="74">
        <v>2</v>
      </c>
      <c r="F46" s="73" t="s">
        <v>143</v>
      </c>
      <c r="G46" s="251"/>
      <c r="H46" s="253"/>
      <c r="I46" s="79"/>
      <c r="J46" s="251"/>
      <c r="K46" s="253"/>
      <c r="L46" s="96"/>
      <c r="M46" s="96"/>
      <c r="N46" s="96"/>
      <c r="O46" s="96"/>
      <c r="P46" s="96"/>
      <c r="Q46" s="96"/>
      <c r="R46" s="96"/>
      <c r="S46" s="96"/>
      <c r="T46" s="96"/>
      <c r="U46" s="96">
        <v>1</v>
      </c>
      <c r="V46" s="95"/>
      <c r="W46" s="253"/>
      <c r="X46" s="168"/>
    </row>
    <row r="47" spans="1:24" ht="50.1" customHeight="1">
      <c r="A47" s="260">
        <v>17</v>
      </c>
      <c r="B47" s="252" t="s">
        <v>144</v>
      </c>
      <c r="C47" s="72" t="s">
        <v>44</v>
      </c>
      <c r="D47" s="73" t="s">
        <v>145</v>
      </c>
      <c r="E47" s="74">
        <v>1</v>
      </c>
      <c r="F47" s="78" t="s">
        <v>146</v>
      </c>
      <c r="G47" s="249" t="s">
        <v>680</v>
      </c>
      <c r="H47" s="252">
        <v>748.65</v>
      </c>
      <c r="I47" s="79"/>
      <c r="J47" s="249" t="s">
        <v>821</v>
      </c>
      <c r="K47" s="252" t="s">
        <v>728</v>
      </c>
      <c r="L47" s="96"/>
      <c r="M47" s="96"/>
      <c r="N47" s="96"/>
      <c r="O47" s="96"/>
      <c r="P47" s="96"/>
      <c r="Q47" s="96"/>
      <c r="R47" s="96">
        <v>1</v>
      </c>
      <c r="S47" s="95"/>
      <c r="T47" s="95"/>
      <c r="U47" s="95"/>
      <c r="V47" s="95"/>
      <c r="W47" s="252">
        <v>297.79000000000002</v>
      </c>
      <c r="X47" s="168"/>
    </row>
    <row r="48" spans="1:24" ht="35.25" customHeight="1">
      <c r="A48" s="262"/>
      <c r="B48" s="254"/>
      <c r="C48" s="72" t="s">
        <v>44</v>
      </c>
      <c r="D48" s="73" t="s">
        <v>147</v>
      </c>
      <c r="E48" s="74">
        <v>2</v>
      </c>
      <c r="F48" s="73" t="s">
        <v>148</v>
      </c>
      <c r="G48" s="250"/>
      <c r="H48" s="254"/>
      <c r="I48" s="79"/>
      <c r="J48" s="250"/>
      <c r="K48" s="254"/>
      <c r="L48" s="96"/>
      <c r="M48" s="96"/>
      <c r="N48" s="96"/>
      <c r="O48" s="96"/>
      <c r="P48" s="96">
        <v>1</v>
      </c>
      <c r="Q48" s="95"/>
      <c r="R48" s="95"/>
      <c r="S48" s="95"/>
      <c r="T48" s="95"/>
      <c r="U48" s="95"/>
      <c r="V48" s="95"/>
      <c r="W48" s="254"/>
      <c r="X48" s="168"/>
    </row>
    <row r="49" spans="1:24" ht="50.1" customHeight="1">
      <c r="A49" s="261"/>
      <c r="B49" s="253"/>
      <c r="C49" s="72" t="s">
        <v>44</v>
      </c>
      <c r="D49" s="73" t="s">
        <v>149</v>
      </c>
      <c r="E49" s="74">
        <v>3</v>
      </c>
      <c r="F49" s="73" t="s">
        <v>150</v>
      </c>
      <c r="G49" s="251"/>
      <c r="H49" s="253"/>
      <c r="I49" s="79"/>
      <c r="J49" s="251"/>
      <c r="K49" s="253"/>
      <c r="L49" s="96"/>
      <c r="M49" s="96"/>
      <c r="N49" s="96"/>
      <c r="O49" s="96"/>
      <c r="P49" s="96"/>
      <c r="Q49" s="96"/>
      <c r="R49" s="96"/>
      <c r="S49" s="96"/>
      <c r="T49" s="96">
        <v>1</v>
      </c>
      <c r="U49" s="95"/>
      <c r="V49" s="95"/>
      <c r="W49" s="253"/>
      <c r="X49" s="168" t="s">
        <v>750</v>
      </c>
    </row>
    <row r="50" spans="1:24" ht="57" customHeight="1">
      <c r="A50" s="260">
        <v>18</v>
      </c>
      <c r="B50" s="252" t="s">
        <v>151</v>
      </c>
      <c r="C50" s="72" t="s">
        <v>44</v>
      </c>
      <c r="D50" s="73" t="s">
        <v>152</v>
      </c>
      <c r="E50" s="74">
        <v>1</v>
      </c>
      <c r="F50" s="78" t="s">
        <v>153</v>
      </c>
      <c r="G50" s="249" t="s">
        <v>752</v>
      </c>
      <c r="H50" s="252">
        <v>758</v>
      </c>
      <c r="I50" s="79"/>
      <c r="J50" s="255" t="s">
        <v>822</v>
      </c>
      <c r="K50" s="79"/>
      <c r="L50" s="96"/>
      <c r="M50" s="96"/>
      <c r="N50" s="96"/>
      <c r="O50" s="96"/>
      <c r="P50" s="96"/>
      <c r="Q50" s="96"/>
      <c r="R50" s="96">
        <v>1</v>
      </c>
      <c r="S50" s="95"/>
      <c r="T50" s="95"/>
      <c r="U50" s="95"/>
      <c r="V50" s="95"/>
      <c r="W50" s="252">
        <v>349</v>
      </c>
      <c r="X50" s="168" t="s">
        <v>750</v>
      </c>
    </row>
    <row r="51" spans="1:24" ht="33" customHeight="1">
      <c r="A51" s="262"/>
      <c r="B51" s="254"/>
      <c r="C51" s="72" t="s">
        <v>44</v>
      </c>
      <c r="D51" s="73" t="s">
        <v>154</v>
      </c>
      <c r="E51" s="74">
        <v>2</v>
      </c>
      <c r="F51" s="73" t="s">
        <v>155</v>
      </c>
      <c r="G51" s="250"/>
      <c r="H51" s="254"/>
      <c r="I51" s="79"/>
      <c r="J51" s="256"/>
      <c r="K51" s="79"/>
      <c r="L51" s="96"/>
      <c r="M51" s="96"/>
      <c r="N51" s="96"/>
      <c r="O51" s="96"/>
      <c r="P51" s="96"/>
      <c r="Q51" s="96"/>
      <c r="R51" s="96">
        <v>1</v>
      </c>
      <c r="S51" s="95"/>
      <c r="T51" s="95"/>
      <c r="U51" s="95"/>
      <c r="V51" s="95"/>
      <c r="W51" s="254"/>
      <c r="X51" s="168"/>
    </row>
    <row r="52" spans="1:24" ht="40.5" customHeight="1">
      <c r="A52" s="261"/>
      <c r="B52" s="253"/>
      <c r="C52" s="72" t="s">
        <v>44</v>
      </c>
      <c r="D52" s="73" t="s">
        <v>156</v>
      </c>
      <c r="E52" s="74">
        <v>3</v>
      </c>
      <c r="F52" s="73" t="s">
        <v>157</v>
      </c>
      <c r="G52" s="251"/>
      <c r="H52" s="253"/>
      <c r="I52" s="79"/>
      <c r="J52" s="257"/>
      <c r="K52" s="79"/>
      <c r="L52" s="96"/>
      <c r="M52" s="96"/>
      <c r="N52" s="96"/>
      <c r="O52" s="96"/>
      <c r="P52" s="96"/>
      <c r="Q52" s="96"/>
      <c r="R52" s="96">
        <v>1</v>
      </c>
      <c r="S52" s="95"/>
      <c r="T52" s="95"/>
      <c r="U52" s="95"/>
      <c r="V52" s="95"/>
      <c r="W52" s="253"/>
      <c r="X52" s="168"/>
    </row>
    <row r="53" spans="1:24" ht="50.1" customHeight="1">
      <c r="A53" s="260">
        <v>19</v>
      </c>
      <c r="B53" s="252" t="s">
        <v>158</v>
      </c>
      <c r="C53" s="81" t="s">
        <v>45</v>
      </c>
      <c r="D53" s="72" t="s">
        <v>159</v>
      </c>
      <c r="E53" s="77">
        <v>1</v>
      </c>
      <c r="F53" s="73" t="s">
        <v>160</v>
      </c>
      <c r="G53" s="249" t="s">
        <v>681</v>
      </c>
      <c r="H53" s="252">
        <v>498.96</v>
      </c>
      <c r="I53" s="79"/>
      <c r="J53" s="255" t="s">
        <v>823</v>
      </c>
      <c r="K53" s="258"/>
      <c r="L53" s="96"/>
      <c r="M53" s="96"/>
      <c r="N53" s="96"/>
      <c r="O53" s="96"/>
      <c r="P53" s="96"/>
      <c r="Q53" s="96"/>
      <c r="R53" s="96">
        <v>1</v>
      </c>
      <c r="S53" s="95"/>
      <c r="T53" s="95"/>
      <c r="U53" s="95"/>
      <c r="V53" s="95"/>
      <c r="W53" s="252">
        <v>205</v>
      </c>
      <c r="X53" s="168"/>
    </row>
    <row r="54" spans="1:24" ht="50.1" customHeight="1">
      <c r="A54" s="261"/>
      <c r="B54" s="253"/>
      <c r="C54" s="81" t="s">
        <v>45</v>
      </c>
      <c r="D54" s="72" t="s">
        <v>161</v>
      </c>
      <c r="E54" s="77">
        <v>2</v>
      </c>
      <c r="F54" s="73" t="s">
        <v>162</v>
      </c>
      <c r="G54" s="251"/>
      <c r="H54" s="253"/>
      <c r="I54" s="79"/>
      <c r="J54" s="257"/>
      <c r="K54" s="259"/>
      <c r="L54" s="96"/>
      <c r="M54" s="96"/>
      <c r="N54" s="96"/>
      <c r="O54" s="96"/>
      <c r="P54" s="96"/>
      <c r="Q54" s="96"/>
      <c r="R54" s="96"/>
      <c r="S54" s="96">
        <v>1</v>
      </c>
      <c r="T54" s="95"/>
      <c r="U54" s="95"/>
      <c r="V54" s="95"/>
      <c r="W54" s="253"/>
      <c r="X54" s="168" t="s">
        <v>814</v>
      </c>
    </row>
    <row r="55" spans="1:24" ht="50.1" customHeight="1">
      <c r="A55" s="260">
        <v>20</v>
      </c>
      <c r="B55" s="252" t="s">
        <v>163</v>
      </c>
      <c r="C55" s="81" t="s">
        <v>45</v>
      </c>
      <c r="D55" s="72" t="s">
        <v>164</v>
      </c>
      <c r="E55" s="77">
        <v>1</v>
      </c>
      <c r="F55" s="82" t="s">
        <v>165</v>
      </c>
      <c r="G55" s="249" t="s">
        <v>720</v>
      </c>
      <c r="H55" s="252">
        <v>456.8</v>
      </c>
      <c r="I55" s="79"/>
      <c r="J55" s="79"/>
      <c r="K55" s="79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252"/>
      <c r="X55" s="168"/>
    </row>
    <row r="56" spans="1:24" ht="50.1" customHeight="1">
      <c r="A56" s="262"/>
      <c r="B56" s="254"/>
      <c r="C56" s="81" t="s">
        <v>45</v>
      </c>
      <c r="D56" s="72" t="s">
        <v>166</v>
      </c>
      <c r="E56" s="77">
        <v>2</v>
      </c>
      <c r="F56" s="73" t="s">
        <v>167</v>
      </c>
      <c r="G56" s="250"/>
      <c r="H56" s="254"/>
      <c r="I56" s="79"/>
      <c r="J56" s="79"/>
      <c r="K56" s="79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254"/>
      <c r="X56" s="168"/>
    </row>
    <row r="57" spans="1:24" ht="50.1" customHeight="1">
      <c r="A57" s="261"/>
      <c r="B57" s="253"/>
      <c r="C57" s="81" t="s">
        <v>45</v>
      </c>
      <c r="D57" s="72" t="s">
        <v>168</v>
      </c>
      <c r="E57" s="77">
        <v>3</v>
      </c>
      <c r="F57" s="73" t="s">
        <v>169</v>
      </c>
      <c r="G57" s="251"/>
      <c r="H57" s="253"/>
      <c r="I57" s="79"/>
      <c r="J57" s="79"/>
      <c r="K57" s="79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253"/>
      <c r="X57" s="168"/>
    </row>
    <row r="58" spans="1:24" ht="38.25" customHeight="1">
      <c r="A58" s="260">
        <v>21</v>
      </c>
      <c r="B58" s="252" t="s">
        <v>170</v>
      </c>
      <c r="C58" s="81" t="s">
        <v>45</v>
      </c>
      <c r="D58" s="72" t="s">
        <v>171</v>
      </c>
      <c r="E58" s="77">
        <v>1</v>
      </c>
      <c r="F58" s="73" t="s">
        <v>172</v>
      </c>
      <c r="G58" s="249" t="s">
        <v>720</v>
      </c>
      <c r="H58" s="252">
        <v>507.81</v>
      </c>
      <c r="I58" s="79"/>
      <c r="J58" s="79"/>
      <c r="K58" s="79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252"/>
      <c r="X58" s="168"/>
    </row>
    <row r="59" spans="1:24" ht="50.1" customHeight="1">
      <c r="A59" s="261"/>
      <c r="B59" s="253"/>
      <c r="C59" s="81" t="s">
        <v>45</v>
      </c>
      <c r="D59" s="72" t="s">
        <v>173</v>
      </c>
      <c r="E59" s="77">
        <v>2</v>
      </c>
      <c r="F59" s="73" t="s">
        <v>174</v>
      </c>
      <c r="G59" s="251"/>
      <c r="H59" s="253"/>
      <c r="I59" s="79"/>
      <c r="J59" s="79"/>
      <c r="K59" s="79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253"/>
      <c r="X59" s="168"/>
    </row>
    <row r="60" spans="1:24" ht="50.1" customHeight="1">
      <c r="A60" s="260">
        <v>22</v>
      </c>
      <c r="B60" s="252" t="s">
        <v>175</v>
      </c>
      <c r="C60" s="81" t="s">
        <v>45</v>
      </c>
      <c r="D60" s="72" t="s">
        <v>176</v>
      </c>
      <c r="E60" s="77">
        <v>1</v>
      </c>
      <c r="F60" s="73" t="s">
        <v>177</v>
      </c>
      <c r="G60" s="249" t="s">
        <v>720</v>
      </c>
      <c r="H60" s="252">
        <v>747.74</v>
      </c>
      <c r="I60" s="79"/>
      <c r="J60" s="79"/>
      <c r="K60" s="79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252"/>
      <c r="X60" s="168"/>
    </row>
    <row r="61" spans="1:24" ht="50.1" customHeight="1">
      <c r="A61" s="262"/>
      <c r="B61" s="254"/>
      <c r="C61" s="81" t="s">
        <v>45</v>
      </c>
      <c r="D61" s="72" t="s">
        <v>178</v>
      </c>
      <c r="E61" s="77">
        <v>2</v>
      </c>
      <c r="F61" s="73" t="s">
        <v>179</v>
      </c>
      <c r="G61" s="250"/>
      <c r="H61" s="254"/>
      <c r="I61" s="79"/>
      <c r="J61" s="83"/>
      <c r="K61" s="83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254"/>
      <c r="X61" s="168"/>
    </row>
    <row r="62" spans="1:24" ht="50.1" customHeight="1">
      <c r="A62" s="261"/>
      <c r="B62" s="253"/>
      <c r="C62" s="81" t="s">
        <v>45</v>
      </c>
      <c r="D62" s="72" t="s">
        <v>180</v>
      </c>
      <c r="E62" s="77">
        <v>3</v>
      </c>
      <c r="F62" s="73" t="s">
        <v>181</v>
      </c>
      <c r="G62" s="251"/>
      <c r="H62" s="253"/>
      <c r="I62" s="79"/>
      <c r="J62" s="83"/>
      <c r="K62" s="83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253"/>
      <c r="X62" s="168"/>
    </row>
    <row r="63" spans="1:24" ht="36.75" customHeight="1">
      <c r="A63" s="260">
        <v>23</v>
      </c>
      <c r="B63" s="252" t="s">
        <v>182</v>
      </c>
      <c r="C63" s="81" t="s">
        <v>45</v>
      </c>
      <c r="D63" s="72" t="s">
        <v>183</v>
      </c>
      <c r="E63" s="77">
        <v>1</v>
      </c>
      <c r="F63" s="73" t="s">
        <v>184</v>
      </c>
      <c r="G63" s="249" t="s">
        <v>720</v>
      </c>
      <c r="H63" s="252">
        <v>507.31</v>
      </c>
      <c r="I63" s="79"/>
      <c r="J63" s="83"/>
      <c r="K63" s="83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252"/>
      <c r="X63" s="168"/>
    </row>
    <row r="64" spans="1:24" ht="50.1" customHeight="1">
      <c r="A64" s="261"/>
      <c r="B64" s="253"/>
      <c r="C64" s="81" t="s">
        <v>45</v>
      </c>
      <c r="D64" s="72" t="s">
        <v>185</v>
      </c>
      <c r="E64" s="77">
        <v>2</v>
      </c>
      <c r="F64" s="73" t="s">
        <v>186</v>
      </c>
      <c r="G64" s="251"/>
      <c r="H64" s="253"/>
      <c r="I64" s="79"/>
      <c r="J64" s="83"/>
      <c r="K64" s="99"/>
      <c r="L64" s="100"/>
      <c r="M64" s="100"/>
      <c r="N64" s="100"/>
      <c r="O64" s="100"/>
      <c r="P64" s="100"/>
      <c r="Q64" s="100"/>
      <c r="R64" s="95"/>
      <c r="S64" s="95"/>
      <c r="T64" s="95"/>
      <c r="U64" s="95"/>
      <c r="V64" s="95"/>
      <c r="W64" s="253"/>
      <c r="X64" s="168"/>
    </row>
    <row r="65" spans="1:24" ht="60.75">
      <c r="A65" s="51">
        <v>24</v>
      </c>
      <c r="B65" s="83" t="s">
        <v>187</v>
      </c>
      <c r="C65" s="81" t="s">
        <v>45</v>
      </c>
      <c r="D65" s="72" t="s">
        <v>188</v>
      </c>
      <c r="E65" s="77">
        <v>1</v>
      </c>
      <c r="F65" s="73" t="s">
        <v>189</v>
      </c>
      <c r="G65" s="76" t="s">
        <v>755</v>
      </c>
      <c r="H65" s="83">
        <v>261.70999999999998</v>
      </c>
      <c r="I65" s="79"/>
      <c r="J65" s="76" t="s">
        <v>824</v>
      </c>
      <c r="K65" s="99"/>
      <c r="L65" s="101"/>
      <c r="M65" s="101"/>
      <c r="N65" s="101"/>
      <c r="O65" s="101"/>
      <c r="P65" s="101"/>
      <c r="Q65" s="101"/>
      <c r="R65" s="101"/>
      <c r="S65" s="101"/>
      <c r="T65" s="101"/>
      <c r="U65" s="101">
        <v>1</v>
      </c>
      <c r="W65" s="169">
        <v>180.57</v>
      </c>
      <c r="X65" s="168"/>
    </row>
    <row r="66" spans="1:24" ht="81">
      <c r="A66" s="51">
        <v>25</v>
      </c>
      <c r="B66" s="84" t="s">
        <v>190</v>
      </c>
      <c r="C66" s="81" t="s">
        <v>45</v>
      </c>
      <c r="D66" s="72" t="s">
        <v>191</v>
      </c>
      <c r="E66" s="77">
        <v>1</v>
      </c>
      <c r="F66" s="73" t="s">
        <v>192</v>
      </c>
      <c r="G66" s="85" t="s">
        <v>718</v>
      </c>
      <c r="H66" s="84">
        <v>255.97</v>
      </c>
      <c r="I66" s="79"/>
      <c r="J66" s="76" t="s">
        <v>825</v>
      </c>
      <c r="K66" s="99" t="s">
        <v>728</v>
      </c>
      <c r="L66" s="101"/>
      <c r="M66" s="101"/>
      <c r="N66" s="101"/>
      <c r="O66" s="101"/>
      <c r="P66" s="101"/>
      <c r="Q66" s="101"/>
      <c r="R66" s="101"/>
      <c r="S66" s="101"/>
      <c r="T66" s="101"/>
      <c r="U66" s="101">
        <v>1</v>
      </c>
      <c r="W66" s="170">
        <v>183.32</v>
      </c>
      <c r="X66" s="168"/>
    </row>
    <row r="67" spans="1:24" ht="30" customHeight="1">
      <c r="A67" s="48"/>
      <c r="B67" s="79"/>
      <c r="C67" s="276" t="s">
        <v>22</v>
      </c>
      <c r="D67" s="276"/>
      <c r="E67" s="97">
        <f>E10+E13+E15+E17+E20+E23+E26+E29+E31+E34+E36+E38+E40+E42+E44+E46+E49+E52+E54+E57+E59+E62+E64+E65+E66</f>
        <v>59</v>
      </c>
      <c r="F67" s="79"/>
      <c r="G67" s="79"/>
      <c r="H67" s="97">
        <f>SUM(H8:H66)</f>
        <v>14866.909999999996</v>
      </c>
      <c r="I67" s="97">
        <f>SUM(I8:I66)</f>
        <v>9</v>
      </c>
      <c r="J67" s="79"/>
      <c r="K67" s="79"/>
      <c r="L67" s="186">
        <f t="shared" ref="L67:T67" si="0">SUM(L8:L66)</f>
        <v>0</v>
      </c>
      <c r="M67" s="186">
        <f t="shared" si="0"/>
        <v>5</v>
      </c>
      <c r="N67" s="186">
        <f t="shared" si="0"/>
        <v>0</v>
      </c>
      <c r="O67" s="186">
        <f t="shared" si="0"/>
        <v>0</v>
      </c>
      <c r="P67" s="186">
        <f t="shared" si="0"/>
        <v>10</v>
      </c>
      <c r="Q67" s="186">
        <f t="shared" si="0"/>
        <v>0</v>
      </c>
      <c r="R67" s="186">
        <f>SUM(R8:R66)</f>
        <v>10</v>
      </c>
      <c r="S67" s="186">
        <f t="shared" si="0"/>
        <v>1</v>
      </c>
      <c r="T67" s="186">
        <f t="shared" si="0"/>
        <v>3</v>
      </c>
      <c r="U67" s="186">
        <f>SUM(U8:U66)</f>
        <v>6</v>
      </c>
      <c r="V67" s="187">
        <f>SUM(V8:V66)</f>
        <v>0</v>
      </c>
      <c r="W67" s="186">
        <f>SUM(W8:W66)</f>
        <v>3462.1900000000005</v>
      </c>
      <c r="X67" s="79"/>
    </row>
  </sheetData>
  <mergeCells count="166">
    <mergeCell ref="X39:X40"/>
    <mergeCell ref="B16:B17"/>
    <mergeCell ref="B18:B20"/>
    <mergeCell ref="B55:B57"/>
    <mergeCell ref="G55:G57"/>
    <mergeCell ref="B58:B59"/>
    <mergeCell ref="G58:G59"/>
    <mergeCell ref="B60:B62"/>
    <mergeCell ref="G60:G62"/>
    <mergeCell ref="G35:G36"/>
    <mergeCell ref="B37:B38"/>
    <mergeCell ref="G37:G38"/>
    <mergeCell ref="H32:H34"/>
    <mergeCell ref="H35:H36"/>
    <mergeCell ref="H37:H38"/>
    <mergeCell ref="W55:W57"/>
    <mergeCell ref="W58:W59"/>
    <mergeCell ref="W24:W26"/>
    <mergeCell ref="W27:W29"/>
    <mergeCell ref="W30:W31"/>
    <mergeCell ref="W32:W34"/>
    <mergeCell ref="W35:W36"/>
    <mergeCell ref="W37:W38"/>
    <mergeCell ref="W41:W42"/>
    <mergeCell ref="B63:B64"/>
    <mergeCell ref="G63:G64"/>
    <mergeCell ref="B21:B23"/>
    <mergeCell ref="B24:B26"/>
    <mergeCell ref="B27:B29"/>
    <mergeCell ref="B43:B44"/>
    <mergeCell ref="G43:G44"/>
    <mergeCell ref="B45:B46"/>
    <mergeCell ref="G45:G46"/>
    <mergeCell ref="B47:B49"/>
    <mergeCell ref="G47:G49"/>
    <mergeCell ref="B50:B52"/>
    <mergeCell ref="G50:G52"/>
    <mergeCell ref="B53:B54"/>
    <mergeCell ref="G53:G54"/>
    <mergeCell ref="B39:B40"/>
    <mergeCell ref="G39:G40"/>
    <mergeCell ref="B41:B42"/>
    <mergeCell ref="G41:G42"/>
    <mergeCell ref="B30:B31"/>
    <mergeCell ref="G30:G31"/>
    <mergeCell ref="B32:B34"/>
    <mergeCell ref="G32:G34"/>
    <mergeCell ref="B35:B36"/>
    <mergeCell ref="C67:D67"/>
    <mergeCell ref="S6:T6"/>
    <mergeCell ref="U6:U7"/>
    <mergeCell ref="G5:G7"/>
    <mergeCell ref="W5:W7"/>
    <mergeCell ref="F5:F7"/>
    <mergeCell ref="V6:V7"/>
    <mergeCell ref="I5:V5"/>
    <mergeCell ref="O6:P6"/>
    <mergeCell ref="H5:H7"/>
    <mergeCell ref="G8:G10"/>
    <mergeCell ref="H8:H10"/>
    <mergeCell ref="W8:W10"/>
    <mergeCell ref="H11:H13"/>
    <mergeCell ref="G11:G13"/>
    <mergeCell ref="W11:W13"/>
    <mergeCell ref="H39:H40"/>
    <mergeCell ref="H41:H42"/>
    <mergeCell ref="H60:H62"/>
    <mergeCell ref="H63:H64"/>
    <mergeCell ref="W14:W15"/>
    <mergeCell ref="W16:W17"/>
    <mergeCell ref="W18:W20"/>
    <mergeCell ref="W21:W23"/>
    <mergeCell ref="W3:X3"/>
    <mergeCell ref="A1:X1"/>
    <mergeCell ref="X5:X7"/>
    <mergeCell ref="I6:I7"/>
    <mergeCell ref="L6:L7"/>
    <mergeCell ref="M6:M7"/>
    <mergeCell ref="N6:N7"/>
    <mergeCell ref="A5:A7"/>
    <mergeCell ref="B5:B7"/>
    <mergeCell ref="C5:C7"/>
    <mergeCell ref="D5:D7"/>
    <mergeCell ref="E5:E7"/>
    <mergeCell ref="A4:X4"/>
    <mergeCell ref="Q6:R6"/>
    <mergeCell ref="A2:X2"/>
    <mergeCell ref="A3:V3"/>
    <mergeCell ref="J6:J7"/>
    <mergeCell ref="K6:K7"/>
    <mergeCell ref="A39:A40"/>
    <mergeCell ref="A41:A42"/>
    <mergeCell ref="A43:A44"/>
    <mergeCell ref="A21:A23"/>
    <mergeCell ref="A24:A26"/>
    <mergeCell ref="A27:A29"/>
    <mergeCell ref="A30:A31"/>
    <mergeCell ref="A32:A34"/>
    <mergeCell ref="A8:A10"/>
    <mergeCell ref="A11:A13"/>
    <mergeCell ref="A14:A15"/>
    <mergeCell ref="A16:A17"/>
    <mergeCell ref="A18:A20"/>
    <mergeCell ref="A37:A38"/>
    <mergeCell ref="A58:A59"/>
    <mergeCell ref="A60:A62"/>
    <mergeCell ref="A63:A64"/>
    <mergeCell ref="H14:H15"/>
    <mergeCell ref="G14:G15"/>
    <mergeCell ref="G16:G17"/>
    <mergeCell ref="G18:G20"/>
    <mergeCell ref="G21:G23"/>
    <mergeCell ref="G24:G26"/>
    <mergeCell ref="G27:G29"/>
    <mergeCell ref="H16:H17"/>
    <mergeCell ref="H18:H20"/>
    <mergeCell ref="H21:H23"/>
    <mergeCell ref="H24:H26"/>
    <mergeCell ref="H27:H29"/>
    <mergeCell ref="H30:H31"/>
    <mergeCell ref="A45:A46"/>
    <mergeCell ref="A47:A49"/>
    <mergeCell ref="A50:A52"/>
    <mergeCell ref="A53:A54"/>
    <mergeCell ref="A55:A57"/>
    <mergeCell ref="A35:A36"/>
    <mergeCell ref="H55:H57"/>
    <mergeCell ref="H58:H59"/>
    <mergeCell ref="W63:W64"/>
    <mergeCell ref="W43:W44"/>
    <mergeCell ref="W45:W46"/>
    <mergeCell ref="W47:W49"/>
    <mergeCell ref="W50:W52"/>
    <mergeCell ref="W53:W54"/>
    <mergeCell ref="H45:H46"/>
    <mergeCell ref="H47:H49"/>
    <mergeCell ref="H50:H52"/>
    <mergeCell ref="H53:H54"/>
    <mergeCell ref="J43:J44"/>
    <mergeCell ref="K43:K44"/>
    <mergeCell ref="J45:J46"/>
    <mergeCell ref="K45:K46"/>
    <mergeCell ref="J47:J49"/>
    <mergeCell ref="K47:K49"/>
    <mergeCell ref="J53:J54"/>
    <mergeCell ref="K53:K54"/>
    <mergeCell ref="J11:J13"/>
    <mergeCell ref="K11:K13"/>
    <mergeCell ref="J35:J36"/>
    <mergeCell ref="K35:K36"/>
    <mergeCell ref="J37:J38"/>
    <mergeCell ref="K37:K38"/>
    <mergeCell ref="H43:H44"/>
    <mergeCell ref="W60:W62"/>
    <mergeCell ref="B8:B10"/>
    <mergeCell ref="B11:B13"/>
    <mergeCell ref="B14:B15"/>
    <mergeCell ref="J41:J42"/>
    <mergeCell ref="K41:K42"/>
    <mergeCell ref="J8:J10"/>
    <mergeCell ref="K8:K10"/>
    <mergeCell ref="J18:J20"/>
    <mergeCell ref="K18:K20"/>
    <mergeCell ref="J21:J23"/>
    <mergeCell ref="K21:K23"/>
    <mergeCell ref="J50:J52"/>
  </mergeCells>
  <pageMargins left="0.118110236220472" right="0" top="0.2" bottom="0.15748031496063" header="0.11" footer="0.118110236220472"/>
  <pageSetup paperSize="9" scale="43" orientation="landscape" r:id="rId1"/>
  <headerFooter differentOddEven="1" scaleWithDoc="0" alignWithMargins="0">
    <firstFooter>&amp;C3</firstFooter>
  </headerFooter>
  <rowBreaks count="2" manualBreakCount="2">
    <brk id="29" max="23" man="1"/>
    <brk id="44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A49"/>
  <sheetViews>
    <sheetView showGridLines="0" workbookViewId="0">
      <pane xSplit="1" ySplit="7" topLeftCell="B50" activePane="bottomRight" state="frozen"/>
      <selection pane="topRight" activeCell="B1" sqref="B1"/>
      <selection pane="bottomLeft" activeCell="A8" sqref="A8"/>
      <selection pane="bottomRight" activeCell="W13" sqref="W13:W15"/>
    </sheetView>
  </sheetViews>
  <sheetFormatPr defaultRowHeight="15"/>
  <cols>
    <col min="1" max="1" width="5" customWidth="1"/>
    <col min="2" max="2" width="7.85546875" customWidth="1"/>
    <col min="3" max="3" width="8.7109375" customWidth="1"/>
    <col min="4" max="4" width="10.7109375" customWidth="1"/>
    <col min="5" max="5" width="4.140625" customWidth="1"/>
    <col min="6" max="6" width="12" customWidth="1"/>
    <col min="7" max="7" width="11" customWidth="1"/>
    <col min="8" max="8" width="8.140625" customWidth="1"/>
    <col min="9" max="9" width="3" style="55" hidden="1" customWidth="1"/>
    <col min="10" max="10" width="8.85546875" customWidth="1"/>
    <col min="11" max="11" width="11" customWidth="1"/>
    <col min="12" max="13" width="3.7109375" customWidth="1"/>
    <col min="14" max="14" width="2.7109375" customWidth="1"/>
    <col min="15" max="15" width="2.42578125" customWidth="1"/>
    <col min="16" max="16" width="2.5703125" customWidth="1"/>
    <col min="17" max="17" width="3.140625" customWidth="1"/>
    <col min="18" max="18" width="2.85546875" customWidth="1"/>
    <col min="19" max="19" width="2.42578125" customWidth="1"/>
    <col min="20" max="21" width="3.7109375" customWidth="1"/>
    <col min="22" max="22" width="4.28515625" customWidth="1"/>
    <col min="23" max="23" width="6.42578125" customWidth="1"/>
    <col min="24" max="24" width="9.85546875" style="173" customWidth="1"/>
  </cols>
  <sheetData>
    <row r="1" spans="1:27" ht="18" customHeight="1">
      <c r="A1" s="299" t="s">
        <v>19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</row>
    <row r="2" spans="1:27" ht="16.5" customHeight="1">
      <c r="A2" s="290" t="str">
        <f>Patna!A2</f>
        <v>Progress Report for the construction of Model School (2010-11)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</row>
    <row r="3" spans="1:27" ht="18.75" customHeight="1">
      <c r="A3" s="297" t="s">
        <v>29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87" t="str">
        <f>Summary!X3</f>
        <v>Date:-31.07.2014</v>
      </c>
      <c r="X3" s="288"/>
      <c r="AA3" s="2"/>
    </row>
    <row r="4" spans="1:27" ht="34.5" customHeight="1">
      <c r="A4" s="286" t="s">
        <v>800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</row>
    <row r="5" spans="1:27" ht="15" customHeight="1">
      <c r="A5" s="289" t="s">
        <v>0</v>
      </c>
      <c r="B5" s="289" t="s">
        <v>1</v>
      </c>
      <c r="C5" s="289" t="s">
        <v>2</v>
      </c>
      <c r="D5" s="289" t="s">
        <v>3</v>
      </c>
      <c r="E5" s="289" t="s">
        <v>0</v>
      </c>
      <c r="F5" s="289" t="s">
        <v>4</v>
      </c>
      <c r="G5" s="289" t="s">
        <v>5</v>
      </c>
      <c r="H5" s="289" t="s">
        <v>6</v>
      </c>
      <c r="I5" s="291" t="s">
        <v>16</v>
      </c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89" t="s">
        <v>20</v>
      </c>
      <c r="X5" s="292" t="s">
        <v>14</v>
      </c>
    </row>
    <row r="6" spans="1:27" ht="27" customHeight="1">
      <c r="A6" s="289"/>
      <c r="B6" s="289"/>
      <c r="C6" s="289"/>
      <c r="D6" s="289"/>
      <c r="E6" s="289"/>
      <c r="F6" s="289"/>
      <c r="G6" s="289"/>
      <c r="H6" s="289"/>
      <c r="I6" s="293" t="s">
        <v>7</v>
      </c>
      <c r="J6" s="289" t="s">
        <v>726</v>
      </c>
      <c r="K6" s="289" t="s">
        <v>746</v>
      </c>
      <c r="L6" s="291" t="s">
        <v>15</v>
      </c>
      <c r="M6" s="293" t="s">
        <v>10</v>
      </c>
      <c r="N6" s="289" t="s">
        <v>9</v>
      </c>
      <c r="O6" s="300" t="s">
        <v>17</v>
      </c>
      <c r="P6" s="300"/>
      <c r="Q6" s="289" t="s">
        <v>18</v>
      </c>
      <c r="R6" s="289"/>
      <c r="S6" s="289" t="s">
        <v>56</v>
      </c>
      <c r="T6" s="289"/>
      <c r="U6" s="300" t="s">
        <v>13</v>
      </c>
      <c r="V6" s="289" t="s">
        <v>8</v>
      </c>
      <c r="W6" s="289"/>
      <c r="X6" s="292"/>
    </row>
    <row r="7" spans="1:27" ht="23.25" customHeight="1">
      <c r="A7" s="289"/>
      <c r="B7" s="289"/>
      <c r="C7" s="289"/>
      <c r="D7" s="289"/>
      <c r="E7" s="289"/>
      <c r="F7" s="289"/>
      <c r="G7" s="289"/>
      <c r="H7" s="289"/>
      <c r="I7" s="293"/>
      <c r="J7" s="289"/>
      <c r="K7" s="289"/>
      <c r="L7" s="291"/>
      <c r="M7" s="293"/>
      <c r="N7" s="289"/>
      <c r="O7" s="11" t="s">
        <v>11</v>
      </c>
      <c r="P7" s="11" t="s">
        <v>12</v>
      </c>
      <c r="Q7" s="11" t="s">
        <v>11</v>
      </c>
      <c r="R7" s="11" t="s">
        <v>12</v>
      </c>
      <c r="S7" s="11" t="s">
        <v>11</v>
      </c>
      <c r="T7" s="11" t="s">
        <v>12</v>
      </c>
      <c r="U7" s="300"/>
      <c r="V7" s="289"/>
      <c r="W7" s="289"/>
      <c r="X7" s="292"/>
    </row>
    <row r="8" spans="1:27">
      <c r="A8" s="281">
        <v>1</v>
      </c>
      <c r="B8" s="281" t="s">
        <v>193</v>
      </c>
      <c r="C8" s="15" t="s">
        <v>51</v>
      </c>
      <c r="D8" s="15" t="s">
        <v>194</v>
      </c>
      <c r="E8" s="18">
        <v>1</v>
      </c>
      <c r="F8" s="19" t="s">
        <v>195</v>
      </c>
      <c r="G8" s="294" t="s">
        <v>720</v>
      </c>
      <c r="H8" s="281">
        <v>489.99</v>
      </c>
      <c r="I8" s="54"/>
      <c r="J8" s="1"/>
      <c r="K8" s="1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281"/>
      <c r="X8" s="172"/>
    </row>
    <row r="9" spans="1:27" ht="25.5">
      <c r="A9" s="283"/>
      <c r="B9" s="283"/>
      <c r="C9" s="15" t="s">
        <v>51</v>
      </c>
      <c r="D9" s="16" t="s">
        <v>745</v>
      </c>
      <c r="E9" s="18">
        <v>2</v>
      </c>
      <c r="F9" s="19" t="s">
        <v>196</v>
      </c>
      <c r="G9" s="296"/>
      <c r="H9" s="283"/>
      <c r="I9" s="54"/>
      <c r="J9" s="1"/>
      <c r="K9" s="1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283"/>
      <c r="X9" s="172"/>
    </row>
    <row r="10" spans="1:27">
      <c r="A10" s="281">
        <v>2</v>
      </c>
      <c r="B10" s="281" t="s">
        <v>197</v>
      </c>
      <c r="C10" s="15" t="s">
        <v>50</v>
      </c>
      <c r="D10" s="16" t="s">
        <v>198</v>
      </c>
      <c r="E10" s="17">
        <v>1</v>
      </c>
      <c r="F10" s="19" t="s">
        <v>199</v>
      </c>
      <c r="G10" s="294" t="s">
        <v>691</v>
      </c>
      <c r="H10" s="281">
        <v>723.47</v>
      </c>
      <c r="I10" s="54"/>
      <c r="J10" s="1"/>
      <c r="K10" s="1"/>
      <c r="L10" s="37"/>
      <c r="M10" s="37">
        <v>1</v>
      </c>
      <c r="N10" s="38"/>
      <c r="O10" s="38"/>
      <c r="P10" s="38"/>
      <c r="Q10" s="38"/>
      <c r="R10" s="38"/>
      <c r="S10" s="38"/>
      <c r="T10" s="38"/>
      <c r="U10" s="38"/>
      <c r="V10" s="38"/>
      <c r="W10" s="281">
        <v>94.33</v>
      </c>
      <c r="X10" s="172"/>
    </row>
    <row r="11" spans="1:27" ht="25.5">
      <c r="A11" s="282"/>
      <c r="B11" s="282"/>
      <c r="C11" s="15" t="s">
        <v>50</v>
      </c>
      <c r="D11" s="16" t="s">
        <v>200</v>
      </c>
      <c r="E11" s="17">
        <v>2</v>
      </c>
      <c r="F11" s="19" t="s">
        <v>201</v>
      </c>
      <c r="G11" s="295"/>
      <c r="H11" s="282"/>
      <c r="I11" s="54"/>
      <c r="J11" s="1"/>
      <c r="K11" s="1"/>
      <c r="L11" s="37"/>
      <c r="M11" s="37"/>
      <c r="N11" s="37">
        <v>1</v>
      </c>
      <c r="O11" s="38"/>
      <c r="P11" s="38"/>
      <c r="Q11" s="38"/>
      <c r="R11" s="38"/>
      <c r="S11" s="38"/>
      <c r="T11" s="38"/>
      <c r="U11" s="38"/>
      <c r="V11" s="38"/>
      <c r="W11" s="282"/>
      <c r="X11" s="172"/>
    </row>
    <row r="12" spans="1:27" ht="25.5">
      <c r="A12" s="283"/>
      <c r="B12" s="283"/>
      <c r="C12" s="15" t="s">
        <v>50</v>
      </c>
      <c r="D12" s="16" t="s">
        <v>202</v>
      </c>
      <c r="E12" s="17">
        <v>3</v>
      </c>
      <c r="F12" s="19" t="s">
        <v>203</v>
      </c>
      <c r="G12" s="296"/>
      <c r="H12" s="283"/>
      <c r="I12" s="54"/>
      <c r="J12" s="1"/>
      <c r="K12" s="1"/>
      <c r="L12" s="37"/>
      <c r="M12" s="37">
        <v>1</v>
      </c>
      <c r="N12" s="38"/>
      <c r="O12" s="38"/>
      <c r="P12" s="38"/>
      <c r="Q12" s="38"/>
      <c r="R12" s="38"/>
      <c r="S12" s="38"/>
      <c r="T12" s="38"/>
      <c r="U12" s="38"/>
      <c r="V12" s="38"/>
      <c r="W12" s="283"/>
      <c r="X12" s="172"/>
    </row>
    <row r="13" spans="1:27" ht="39">
      <c r="A13" s="281">
        <v>3</v>
      </c>
      <c r="B13" s="281" t="s">
        <v>204</v>
      </c>
      <c r="C13" s="15" t="s">
        <v>50</v>
      </c>
      <c r="D13" s="16" t="s">
        <v>205</v>
      </c>
      <c r="E13" s="17">
        <v>1</v>
      </c>
      <c r="F13" s="22" t="s">
        <v>206</v>
      </c>
      <c r="G13" s="294" t="s">
        <v>720</v>
      </c>
      <c r="H13" s="281">
        <v>727.37</v>
      </c>
      <c r="I13" s="54"/>
      <c r="J13" s="1"/>
      <c r="K13" s="1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281"/>
      <c r="X13" s="172"/>
    </row>
    <row r="14" spans="1:27">
      <c r="A14" s="282"/>
      <c r="B14" s="282"/>
      <c r="C14" s="15" t="s">
        <v>50</v>
      </c>
      <c r="D14" s="16" t="s">
        <v>207</v>
      </c>
      <c r="E14" s="17">
        <v>2</v>
      </c>
      <c r="F14" s="19" t="s">
        <v>208</v>
      </c>
      <c r="G14" s="295"/>
      <c r="H14" s="282"/>
      <c r="I14" s="54"/>
      <c r="J14" s="1"/>
      <c r="K14" s="1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282"/>
      <c r="X14" s="172"/>
    </row>
    <row r="15" spans="1:27">
      <c r="A15" s="283"/>
      <c r="B15" s="283"/>
      <c r="C15" s="15" t="s">
        <v>50</v>
      </c>
      <c r="D15" s="16" t="s">
        <v>209</v>
      </c>
      <c r="E15" s="17">
        <v>3</v>
      </c>
      <c r="F15" s="19" t="s">
        <v>210</v>
      </c>
      <c r="G15" s="296"/>
      <c r="H15" s="283"/>
      <c r="I15" s="54"/>
      <c r="J15" s="1"/>
      <c r="K15" s="1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283"/>
      <c r="X15" s="172"/>
    </row>
    <row r="16" spans="1:27" ht="39">
      <c r="A16" s="281">
        <v>4</v>
      </c>
      <c r="B16" s="281" t="s">
        <v>211</v>
      </c>
      <c r="C16" s="15" t="s">
        <v>50</v>
      </c>
      <c r="D16" s="16" t="s">
        <v>212</v>
      </c>
      <c r="E16" s="17">
        <v>1</v>
      </c>
      <c r="F16" s="26" t="s">
        <v>213</v>
      </c>
      <c r="G16" s="294" t="s">
        <v>720</v>
      </c>
      <c r="H16" s="281">
        <v>482.48</v>
      </c>
      <c r="I16" s="54"/>
      <c r="J16" s="1"/>
      <c r="K16" s="1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281"/>
      <c r="X16" s="172"/>
    </row>
    <row r="17" spans="1:24" ht="25.5">
      <c r="A17" s="283"/>
      <c r="B17" s="283"/>
      <c r="C17" s="15" t="s">
        <v>50</v>
      </c>
      <c r="D17" s="16" t="s">
        <v>214</v>
      </c>
      <c r="E17" s="17">
        <v>2</v>
      </c>
      <c r="F17" s="19" t="s">
        <v>215</v>
      </c>
      <c r="G17" s="296"/>
      <c r="H17" s="283"/>
      <c r="I17" s="54"/>
      <c r="J17" s="1"/>
      <c r="K17" s="1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283"/>
      <c r="X17" s="172"/>
    </row>
    <row r="18" spans="1:24" ht="38.25">
      <c r="A18" s="281">
        <v>5</v>
      </c>
      <c r="B18" s="281" t="s">
        <v>216</v>
      </c>
      <c r="C18" s="15" t="s">
        <v>50</v>
      </c>
      <c r="D18" s="16" t="s">
        <v>217</v>
      </c>
      <c r="E18" s="17">
        <v>1</v>
      </c>
      <c r="F18" s="27" t="s">
        <v>218</v>
      </c>
      <c r="G18" s="294" t="s">
        <v>720</v>
      </c>
      <c r="H18" s="281">
        <v>725.97</v>
      </c>
      <c r="I18" s="54"/>
      <c r="J18" s="1"/>
      <c r="K18" s="1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281"/>
      <c r="X18" s="172"/>
    </row>
    <row r="19" spans="1:24" ht="25.5">
      <c r="A19" s="282"/>
      <c r="B19" s="282"/>
      <c r="C19" s="15" t="s">
        <v>50</v>
      </c>
      <c r="D19" s="16" t="s">
        <v>219</v>
      </c>
      <c r="E19" s="17">
        <v>2</v>
      </c>
      <c r="F19" s="19" t="s">
        <v>220</v>
      </c>
      <c r="G19" s="295"/>
      <c r="H19" s="282"/>
      <c r="I19" s="54"/>
      <c r="J19" s="1"/>
      <c r="K19" s="1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282"/>
      <c r="X19" s="172"/>
    </row>
    <row r="20" spans="1:24" ht="38.25">
      <c r="A20" s="283"/>
      <c r="B20" s="283"/>
      <c r="C20" s="15" t="s">
        <v>50</v>
      </c>
      <c r="D20" s="16" t="s">
        <v>221</v>
      </c>
      <c r="E20" s="17">
        <v>3</v>
      </c>
      <c r="F20" s="27" t="s">
        <v>222</v>
      </c>
      <c r="G20" s="296"/>
      <c r="H20" s="283"/>
      <c r="I20" s="54"/>
      <c r="J20" s="1"/>
      <c r="K20" s="1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283"/>
      <c r="X20" s="172"/>
    </row>
    <row r="21" spans="1:24" ht="25.5">
      <c r="A21" s="281">
        <v>6</v>
      </c>
      <c r="B21" s="281" t="s">
        <v>223</v>
      </c>
      <c r="C21" s="15" t="s">
        <v>50</v>
      </c>
      <c r="D21" s="16" t="s">
        <v>224</v>
      </c>
      <c r="E21" s="17">
        <v>1</v>
      </c>
      <c r="F21" s="27" t="s">
        <v>225</v>
      </c>
      <c r="G21" s="294" t="s">
        <v>720</v>
      </c>
      <c r="H21" s="281">
        <v>493.66</v>
      </c>
      <c r="I21" s="54"/>
      <c r="J21" s="1"/>
      <c r="K21" s="1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281"/>
      <c r="X21" s="172"/>
    </row>
    <row r="22" spans="1:24" ht="25.5">
      <c r="A22" s="283"/>
      <c r="B22" s="283"/>
      <c r="C22" s="15" t="s">
        <v>50</v>
      </c>
      <c r="D22" s="16" t="s">
        <v>226</v>
      </c>
      <c r="E22" s="17">
        <v>2</v>
      </c>
      <c r="F22" s="19" t="s">
        <v>227</v>
      </c>
      <c r="G22" s="296"/>
      <c r="H22" s="283"/>
      <c r="I22" s="54"/>
      <c r="J22" s="1"/>
      <c r="K22" s="1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283"/>
      <c r="X22" s="172"/>
    </row>
    <row r="23" spans="1:24">
      <c r="A23" s="281">
        <v>7</v>
      </c>
      <c r="B23" s="281" t="s">
        <v>228</v>
      </c>
      <c r="C23" s="15" t="s">
        <v>50</v>
      </c>
      <c r="D23" s="16" t="s">
        <v>229</v>
      </c>
      <c r="E23" s="17">
        <v>1</v>
      </c>
      <c r="F23" s="19" t="s">
        <v>230</v>
      </c>
      <c r="G23" s="294" t="s">
        <v>720</v>
      </c>
      <c r="H23" s="281">
        <v>729.47</v>
      </c>
      <c r="I23" s="54"/>
      <c r="J23" s="1"/>
      <c r="K23" s="1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281"/>
      <c r="X23" s="172"/>
    </row>
    <row r="24" spans="1:24" ht="25.5">
      <c r="A24" s="282"/>
      <c r="B24" s="282"/>
      <c r="C24" s="15" t="s">
        <v>50</v>
      </c>
      <c r="D24" s="16" t="s">
        <v>231</v>
      </c>
      <c r="E24" s="17">
        <v>2</v>
      </c>
      <c r="F24" s="19" t="s">
        <v>232</v>
      </c>
      <c r="G24" s="295"/>
      <c r="H24" s="282"/>
      <c r="I24" s="54"/>
      <c r="J24" s="1"/>
      <c r="K24" s="1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282"/>
      <c r="X24" s="172"/>
    </row>
    <row r="25" spans="1:24" ht="25.5">
      <c r="A25" s="283"/>
      <c r="B25" s="283"/>
      <c r="C25" s="15" t="s">
        <v>50</v>
      </c>
      <c r="D25" s="16" t="s">
        <v>233</v>
      </c>
      <c r="E25" s="17">
        <v>3</v>
      </c>
      <c r="F25" s="27" t="s">
        <v>234</v>
      </c>
      <c r="G25" s="296"/>
      <c r="H25" s="283"/>
      <c r="I25" s="54"/>
      <c r="J25" s="1"/>
      <c r="K25" s="1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283"/>
      <c r="X25" s="172"/>
    </row>
    <row r="26" spans="1:24">
      <c r="A26" s="281">
        <v>8</v>
      </c>
      <c r="B26" s="281" t="s">
        <v>235</v>
      </c>
      <c r="C26" s="15" t="s">
        <v>50</v>
      </c>
      <c r="D26" s="16" t="s">
        <v>236</v>
      </c>
      <c r="E26" s="17">
        <v>1</v>
      </c>
      <c r="F26" s="19" t="s">
        <v>237</v>
      </c>
      <c r="G26" s="294" t="s">
        <v>677</v>
      </c>
      <c r="H26" s="281">
        <v>738.48</v>
      </c>
      <c r="I26" s="54"/>
      <c r="J26" s="1"/>
      <c r="K26" s="1"/>
      <c r="L26" s="180"/>
      <c r="M26" s="180">
        <v>1</v>
      </c>
      <c r="N26" s="181"/>
      <c r="O26" s="181"/>
      <c r="P26" s="38"/>
      <c r="Q26" s="38"/>
      <c r="R26" s="38"/>
      <c r="S26" s="38"/>
      <c r="T26" s="38"/>
      <c r="U26" s="38"/>
      <c r="V26" s="38"/>
      <c r="W26" s="281">
        <v>135.49</v>
      </c>
      <c r="X26" s="172"/>
    </row>
    <row r="27" spans="1:24" ht="25.5">
      <c r="A27" s="282"/>
      <c r="B27" s="282"/>
      <c r="C27" s="15" t="s">
        <v>50</v>
      </c>
      <c r="D27" s="16" t="s">
        <v>238</v>
      </c>
      <c r="E27" s="17">
        <v>2</v>
      </c>
      <c r="F27" s="27" t="s">
        <v>239</v>
      </c>
      <c r="G27" s="295"/>
      <c r="H27" s="282"/>
      <c r="I27" s="54"/>
      <c r="J27" s="1"/>
      <c r="K27" s="1"/>
      <c r="L27" s="180"/>
      <c r="M27" s="180"/>
      <c r="N27" s="180"/>
      <c r="O27" s="180"/>
      <c r="P27" s="180">
        <v>1</v>
      </c>
      <c r="Q27" s="38"/>
      <c r="R27" s="38"/>
      <c r="S27" s="38"/>
      <c r="T27" s="38"/>
      <c r="U27" s="38"/>
      <c r="V27" s="38"/>
      <c r="W27" s="282"/>
      <c r="X27" s="172"/>
    </row>
    <row r="28" spans="1:24" ht="25.5">
      <c r="A28" s="283"/>
      <c r="B28" s="283"/>
      <c r="C28" s="15" t="s">
        <v>50</v>
      </c>
      <c r="D28" s="16" t="s">
        <v>240</v>
      </c>
      <c r="E28" s="17">
        <v>3</v>
      </c>
      <c r="F28" s="19" t="s">
        <v>241</v>
      </c>
      <c r="G28" s="296"/>
      <c r="H28" s="283"/>
      <c r="I28" s="54"/>
      <c r="J28" s="1"/>
      <c r="K28" s="1"/>
      <c r="L28" s="180"/>
      <c r="M28" s="180">
        <v>1</v>
      </c>
      <c r="N28" s="181"/>
      <c r="O28" s="181"/>
      <c r="P28" s="38"/>
      <c r="Q28" s="38"/>
      <c r="R28" s="38"/>
      <c r="S28" s="38"/>
      <c r="T28" s="38"/>
      <c r="U28" s="38"/>
      <c r="V28" s="38"/>
      <c r="W28" s="283"/>
      <c r="X28" s="172"/>
    </row>
    <row r="29" spans="1:24" ht="25.5">
      <c r="A29" s="14">
        <v>9</v>
      </c>
      <c r="B29" s="14" t="s">
        <v>242</v>
      </c>
      <c r="C29" s="15" t="s">
        <v>50</v>
      </c>
      <c r="D29" s="16" t="s">
        <v>243</v>
      </c>
      <c r="E29" s="17">
        <v>1</v>
      </c>
      <c r="F29" s="19" t="s">
        <v>244</v>
      </c>
      <c r="G29" s="179" t="s">
        <v>797</v>
      </c>
      <c r="H29" s="14">
        <v>245.61</v>
      </c>
      <c r="I29" s="54"/>
      <c r="J29" s="1"/>
      <c r="K29" s="1"/>
      <c r="L29" s="180"/>
      <c r="M29" s="180"/>
      <c r="N29" s="180">
        <v>1</v>
      </c>
      <c r="O29" s="181"/>
      <c r="P29" s="38"/>
      <c r="Q29" s="38"/>
      <c r="R29" s="38"/>
      <c r="S29" s="38"/>
      <c r="T29" s="38"/>
      <c r="U29" s="38"/>
      <c r="V29" s="38"/>
      <c r="W29" s="14">
        <v>51.3</v>
      </c>
      <c r="X29" s="172"/>
    </row>
    <row r="30" spans="1:24">
      <c r="A30" s="281">
        <v>10</v>
      </c>
      <c r="B30" s="281" t="s">
        <v>245</v>
      </c>
      <c r="C30" s="15" t="s">
        <v>246</v>
      </c>
      <c r="D30" s="16" t="s">
        <v>247</v>
      </c>
      <c r="E30" s="17">
        <v>1</v>
      </c>
      <c r="F30" s="19" t="s">
        <v>248</v>
      </c>
      <c r="G30" s="294" t="s">
        <v>692</v>
      </c>
      <c r="H30" s="281">
        <v>489.32</v>
      </c>
      <c r="I30" s="54"/>
      <c r="J30" s="284" t="s">
        <v>732</v>
      </c>
      <c r="K30" s="284" t="s">
        <v>728</v>
      </c>
      <c r="L30" s="37"/>
      <c r="M30" s="37"/>
      <c r="N30" s="37"/>
      <c r="O30" s="37"/>
      <c r="P30" s="37"/>
      <c r="Q30" s="37"/>
      <c r="R30" s="37">
        <v>1</v>
      </c>
      <c r="S30" s="38"/>
      <c r="T30" s="38"/>
      <c r="U30" s="38"/>
      <c r="V30" s="38"/>
      <c r="W30" s="281">
        <v>193.37</v>
      </c>
      <c r="X30" s="172"/>
    </row>
    <row r="31" spans="1:24">
      <c r="A31" s="283"/>
      <c r="B31" s="283"/>
      <c r="C31" s="15" t="s">
        <v>246</v>
      </c>
      <c r="D31" s="16" t="s">
        <v>246</v>
      </c>
      <c r="E31" s="17">
        <v>2</v>
      </c>
      <c r="F31" s="19" t="s">
        <v>249</v>
      </c>
      <c r="G31" s="296"/>
      <c r="H31" s="283"/>
      <c r="I31" s="54"/>
      <c r="J31" s="285"/>
      <c r="K31" s="285"/>
      <c r="L31" s="37"/>
      <c r="M31" s="37"/>
      <c r="N31" s="37"/>
      <c r="O31" s="37"/>
      <c r="P31" s="37"/>
      <c r="Q31" s="37"/>
      <c r="R31" s="37">
        <v>1</v>
      </c>
      <c r="S31" s="38"/>
      <c r="T31" s="38"/>
      <c r="U31" s="38"/>
      <c r="V31" s="38"/>
      <c r="W31" s="283"/>
      <c r="X31" s="172"/>
    </row>
    <row r="32" spans="1:24" ht="25.5">
      <c r="A32" s="281">
        <v>11</v>
      </c>
      <c r="B32" s="281" t="s">
        <v>250</v>
      </c>
      <c r="C32" s="15" t="s">
        <v>246</v>
      </c>
      <c r="D32" s="16" t="s">
        <v>251</v>
      </c>
      <c r="E32" s="17">
        <v>1</v>
      </c>
      <c r="F32" s="19" t="s">
        <v>252</v>
      </c>
      <c r="G32" s="294" t="s">
        <v>753</v>
      </c>
      <c r="H32" s="281">
        <v>489.32</v>
      </c>
      <c r="I32" s="54"/>
      <c r="J32" s="1"/>
      <c r="K32" s="1"/>
      <c r="L32" s="37"/>
      <c r="M32" s="37"/>
      <c r="N32" s="37"/>
      <c r="O32" s="37"/>
      <c r="P32" s="37"/>
      <c r="Q32" s="37"/>
      <c r="R32" s="37"/>
      <c r="S32" s="37"/>
      <c r="T32" s="37">
        <v>1</v>
      </c>
      <c r="U32" s="38"/>
      <c r="V32" s="38"/>
      <c r="W32" s="281">
        <v>266.66000000000003</v>
      </c>
      <c r="X32" s="172"/>
    </row>
    <row r="33" spans="1:24" ht="25.5">
      <c r="A33" s="283"/>
      <c r="B33" s="283"/>
      <c r="C33" s="15" t="s">
        <v>246</v>
      </c>
      <c r="D33" s="16" t="s">
        <v>253</v>
      </c>
      <c r="E33" s="17">
        <v>2</v>
      </c>
      <c r="F33" s="19" t="s">
        <v>254</v>
      </c>
      <c r="G33" s="296"/>
      <c r="H33" s="283"/>
      <c r="I33" s="54"/>
      <c r="J33" s="1"/>
      <c r="K33" s="1"/>
      <c r="L33" s="37"/>
      <c r="M33" s="37"/>
      <c r="N33" s="37"/>
      <c r="O33" s="37"/>
      <c r="P33" s="37"/>
      <c r="Q33" s="37"/>
      <c r="R33" s="37"/>
      <c r="S33" s="37"/>
      <c r="T33" s="37">
        <v>1</v>
      </c>
      <c r="U33" s="38"/>
      <c r="V33" s="38"/>
      <c r="W33" s="283"/>
      <c r="X33" s="172"/>
    </row>
    <row r="34" spans="1:24" ht="51">
      <c r="A34" s="281">
        <v>12</v>
      </c>
      <c r="B34" s="281" t="s">
        <v>331</v>
      </c>
      <c r="C34" s="20" t="s">
        <v>52</v>
      </c>
      <c r="D34" s="15" t="s">
        <v>332</v>
      </c>
      <c r="E34" s="18">
        <v>1</v>
      </c>
      <c r="F34" s="27" t="s">
        <v>333</v>
      </c>
      <c r="G34" s="294" t="s">
        <v>693</v>
      </c>
      <c r="H34" s="281">
        <v>737.13</v>
      </c>
      <c r="I34" s="54"/>
      <c r="J34" s="1"/>
      <c r="K34" s="1"/>
      <c r="L34" s="37"/>
      <c r="M34" s="86">
        <v>1</v>
      </c>
      <c r="N34" s="38"/>
      <c r="O34" s="38"/>
      <c r="P34" s="38"/>
      <c r="Q34" s="38"/>
      <c r="R34" s="38"/>
      <c r="S34" s="38"/>
      <c r="T34" s="38"/>
      <c r="U34" s="38"/>
      <c r="V34" s="38"/>
      <c r="W34" s="281">
        <v>115.04</v>
      </c>
      <c r="X34" s="172"/>
    </row>
    <row r="35" spans="1:24" ht="25.5">
      <c r="A35" s="282"/>
      <c r="B35" s="282"/>
      <c r="C35" s="20" t="s">
        <v>52</v>
      </c>
      <c r="D35" s="15" t="s">
        <v>334</v>
      </c>
      <c r="E35" s="18">
        <v>2</v>
      </c>
      <c r="F35" s="19" t="s">
        <v>335</v>
      </c>
      <c r="G35" s="295"/>
      <c r="H35" s="282"/>
      <c r="I35" s="54"/>
      <c r="J35" s="1"/>
      <c r="K35" s="1"/>
      <c r="L35" s="86"/>
      <c r="M35" s="86"/>
      <c r="N35" s="86"/>
      <c r="O35" s="86">
        <v>1</v>
      </c>
      <c r="P35" s="38"/>
      <c r="Q35" s="38"/>
      <c r="R35" s="38"/>
      <c r="S35" s="38"/>
      <c r="T35" s="38"/>
      <c r="U35" s="38"/>
      <c r="V35" s="38"/>
      <c r="W35" s="282"/>
      <c r="X35" s="172"/>
    </row>
    <row r="36" spans="1:24" ht="39">
      <c r="A36" s="283"/>
      <c r="B36" s="283"/>
      <c r="C36" s="20" t="s">
        <v>52</v>
      </c>
      <c r="D36" s="15" t="s">
        <v>336</v>
      </c>
      <c r="E36" s="18">
        <v>3</v>
      </c>
      <c r="F36" s="22" t="s">
        <v>337</v>
      </c>
      <c r="G36" s="296"/>
      <c r="H36" s="283"/>
      <c r="I36" s="54">
        <v>1</v>
      </c>
      <c r="J36" s="1"/>
      <c r="K36" s="1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283"/>
      <c r="X36" s="172" t="s">
        <v>723</v>
      </c>
    </row>
    <row r="37" spans="1:24" ht="39">
      <c r="A37" s="281">
        <v>13</v>
      </c>
      <c r="B37" s="281" t="s">
        <v>338</v>
      </c>
      <c r="C37" s="20" t="s">
        <v>52</v>
      </c>
      <c r="D37" s="15" t="s">
        <v>339</v>
      </c>
      <c r="E37" s="18">
        <v>1</v>
      </c>
      <c r="F37" s="24" t="s">
        <v>340</v>
      </c>
      <c r="G37" s="294" t="s">
        <v>720</v>
      </c>
      <c r="H37" s="281">
        <v>492.49</v>
      </c>
      <c r="I37" s="54"/>
      <c r="J37" s="1"/>
      <c r="K37" s="1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281"/>
      <c r="X37" s="172"/>
    </row>
    <row r="38" spans="1:24" ht="26.25">
      <c r="A38" s="283"/>
      <c r="B38" s="283"/>
      <c r="C38" s="20" t="s">
        <v>52</v>
      </c>
      <c r="D38" s="15" t="s">
        <v>341</v>
      </c>
      <c r="E38" s="18">
        <v>2</v>
      </c>
      <c r="F38" s="25" t="s">
        <v>342</v>
      </c>
      <c r="G38" s="296"/>
      <c r="H38" s="283"/>
      <c r="I38" s="54"/>
      <c r="J38" s="1"/>
      <c r="K38" s="1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283"/>
      <c r="X38" s="172"/>
    </row>
    <row r="39" spans="1:24" ht="25.5">
      <c r="A39" s="281">
        <v>14</v>
      </c>
      <c r="B39" s="281" t="s">
        <v>343</v>
      </c>
      <c r="C39" s="20" t="s">
        <v>52</v>
      </c>
      <c r="D39" s="15" t="s">
        <v>344</v>
      </c>
      <c r="E39" s="18">
        <v>1</v>
      </c>
      <c r="F39" s="19" t="s">
        <v>345</v>
      </c>
      <c r="G39" s="294" t="s">
        <v>720</v>
      </c>
      <c r="H39" s="281">
        <v>493.07</v>
      </c>
      <c r="I39" s="54"/>
      <c r="J39" s="1"/>
      <c r="K39" s="1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281"/>
      <c r="X39" s="172"/>
    </row>
    <row r="40" spans="1:24" ht="39">
      <c r="A40" s="283"/>
      <c r="B40" s="283"/>
      <c r="C40" s="20" t="s">
        <v>52</v>
      </c>
      <c r="D40" s="15" t="s">
        <v>346</v>
      </c>
      <c r="E40" s="18">
        <v>2</v>
      </c>
      <c r="F40" s="25" t="s">
        <v>347</v>
      </c>
      <c r="G40" s="296"/>
      <c r="H40" s="283"/>
      <c r="I40" s="54"/>
      <c r="J40" s="1"/>
      <c r="K40" s="1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283"/>
      <c r="X40" s="172"/>
    </row>
    <row r="41" spans="1:24" ht="26.25">
      <c r="A41" s="281">
        <v>15</v>
      </c>
      <c r="B41" s="281" t="s">
        <v>348</v>
      </c>
      <c r="C41" s="20" t="s">
        <v>52</v>
      </c>
      <c r="D41" s="15" t="s">
        <v>349</v>
      </c>
      <c r="E41" s="18">
        <v>1</v>
      </c>
      <c r="F41" s="25" t="s">
        <v>350</v>
      </c>
      <c r="G41" s="294" t="s">
        <v>720</v>
      </c>
      <c r="H41" s="281">
        <v>488.65</v>
      </c>
      <c r="I41" s="54"/>
      <c r="J41" s="1"/>
      <c r="K41" s="1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281"/>
      <c r="X41" s="172"/>
    </row>
    <row r="42" spans="1:24" ht="39">
      <c r="A42" s="283"/>
      <c r="B42" s="283"/>
      <c r="C42" s="20" t="s">
        <v>52</v>
      </c>
      <c r="D42" s="15" t="s">
        <v>351</v>
      </c>
      <c r="E42" s="18">
        <v>2</v>
      </c>
      <c r="F42" s="24" t="s">
        <v>352</v>
      </c>
      <c r="G42" s="296"/>
      <c r="H42" s="283"/>
      <c r="I42" s="54"/>
      <c r="J42" s="1"/>
      <c r="K42" s="1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283"/>
      <c r="X42" s="172"/>
    </row>
    <row r="43" spans="1:24" ht="25.5">
      <c r="A43" s="14">
        <v>16</v>
      </c>
      <c r="B43" s="14" t="s">
        <v>353</v>
      </c>
      <c r="C43" s="20" t="s">
        <v>52</v>
      </c>
      <c r="D43" s="15" t="s">
        <v>354</v>
      </c>
      <c r="E43" s="18">
        <v>1</v>
      </c>
      <c r="F43" s="19" t="s">
        <v>355</v>
      </c>
      <c r="G43" s="58" t="s">
        <v>754</v>
      </c>
      <c r="H43" s="14">
        <v>242.57</v>
      </c>
      <c r="I43" s="54"/>
      <c r="J43" s="1"/>
      <c r="K43" s="1"/>
      <c r="L43" s="86"/>
      <c r="M43" s="86">
        <v>1</v>
      </c>
      <c r="N43" s="38"/>
      <c r="O43" s="38"/>
      <c r="P43" s="38"/>
      <c r="Q43" s="38"/>
      <c r="R43" s="38"/>
      <c r="S43" s="38"/>
      <c r="T43" s="38"/>
      <c r="U43" s="38"/>
      <c r="V43" s="38"/>
      <c r="W43" s="14">
        <v>3.84</v>
      </c>
      <c r="X43" s="172"/>
    </row>
    <row r="44" spans="1:24" ht="25.5">
      <c r="A44" s="281">
        <v>17</v>
      </c>
      <c r="B44" s="281" t="s">
        <v>356</v>
      </c>
      <c r="C44" s="15" t="s">
        <v>37</v>
      </c>
      <c r="D44" s="16" t="s">
        <v>37</v>
      </c>
      <c r="E44" s="17">
        <v>1</v>
      </c>
      <c r="F44" s="19" t="s">
        <v>357</v>
      </c>
      <c r="G44" s="294" t="s">
        <v>694</v>
      </c>
      <c r="H44" s="281">
        <v>505.69</v>
      </c>
      <c r="I44" s="54"/>
      <c r="J44" s="1"/>
      <c r="K44" s="1"/>
      <c r="L44" s="86"/>
      <c r="M44" s="86"/>
      <c r="N44" s="86"/>
      <c r="O44" s="86"/>
      <c r="P44" s="86"/>
      <c r="Q44" s="86"/>
      <c r="R44" s="86">
        <v>1</v>
      </c>
      <c r="S44" s="38"/>
      <c r="T44" s="38"/>
      <c r="U44" s="38"/>
      <c r="V44" s="38"/>
      <c r="W44" s="281">
        <v>144.01</v>
      </c>
      <c r="X44" s="172"/>
    </row>
    <row r="45" spans="1:24" ht="25.5">
      <c r="A45" s="283"/>
      <c r="B45" s="283"/>
      <c r="C45" s="15" t="s">
        <v>37</v>
      </c>
      <c r="D45" s="16" t="s">
        <v>358</v>
      </c>
      <c r="E45" s="17">
        <v>2</v>
      </c>
      <c r="F45" s="19" t="s">
        <v>359</v>
      </c>
      <c r="G45" s="296"/>
      <c r="H45" s="283"/>
      <c r="I45" s="54"/>
      <c r="J45" s="1"/>
      <c r="K45" s="1"/>
      <c r="L45" s="86"/>
      <c r="M45" s="86"/>
      <c r="N45" s="86"/>
      <c r="O45" s="86"/>
      <c r="P45" s="86"/>
      <c r="Q45" s="86"/>
      <c r="R45" s="86">
        <v>1</v>
      </c>
      <c r="S45" s="38"/>
      <c r="T45" s="38"/>
      <c r="U45" s="38"/>
      <c r="V45" s="38"/>
      <c r="W45" s="283"/>
      <c r="X45" s="172"/>
    </row>
    <row r="46" spans="1:24" ht="39">
      <c r="A46" s="281">
        <v>18</v>
      </c>
      <c r="B46" s="281" t="s">
        <v>360</v>
      </c>
      <c r="C46" s="15" t="s">
        <v>37</v>
      </c>
      <c r="D46" s="16" t="s">
        <v>361</v>
      </c>
      <c r="E46" s="17">
        <v>1</v>
      </c>
      <c r="F46" s="22" t="s">
        <v>362</v>
      </c>
      <c r="G46" s="294" t="s">
        <v>720</v>
      </c>
      <c r="H46" s="281">
        <v>509.48</v>
      </c>
      <c r="I46" s="54"/>
      <c r="J46" s="1"/>
      <c r="K46" s="1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281"/>
      <c r="X46" s="172"/>
    </row>
    <row r="47" spans="1:24" ht="30.75" customHeight="1">
      <c r="A47" s="283"/>
      <c r="B47" s="283"/>
      <c r="C47" s="15" t="s">
        <v>37</v>
      </c>
      <c r="D47" s="16" t="s">
        <v>363</v>
      </c>
      <c r="E47" s="17">
        <v>2</v>
      </c>
      <c r="F47" s="19" t="s">
        <v>364</v>
      </c>
      <c r="G47" s="296"/>
      <c r="H47" s="283"/>
      <c r="I47" s="54"/>
      <c r="J47" s="1"/>
      <c r="K47" s="1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283"/>
      <c r="X47" s="172"/>
    </row>
    <row r="48" spans="1:24" ht="26.25">
      <c r="A48" s="14">
        <v>19</v>
      </c>
      <c r="B48" s="14" t="s">
        <v>365</v>
      </c>
      <c r="C48" s="15" t="s">
        <v>37</v>
      </c>
      <c r="D48" s="16" t="s">
        <v>366</v>
      </c>
      <c r="E48" s="17">
        <v>1</v>
      </c>
      <c r="F48" s="22" t="s">
        <v>367</v>
      </c>
      <c r="G48" s="178" t="s">
        <v>694</v>
      </c>
      <c r="H48" s="14">
        <v>254.09</v>
      </c>
      <c r="I48" s="54"/>
      <c r="J48" s="1"/>
      <c r="K48" s="1"/>
      <c r="L48" s="86"/>
      <c r="M48" s="86"/>
      <c r="N48" s="86">
        <v>1</v>
      </c>
      <c r="O48" s="38"/>
      <c r="P48" s="38"/>
      <c r="Q48" s="38"/>
      <c r="R48" s="38"/>
      <c r="S48" s="38"/>
      <c r="T48" s="38"/>
      <c r="U48" s="38"/>
      <c r="V48" s="38"/>
      <c r="W48" s="14">
        <v>30.53</v>
      </c>
      <c r="X48" s="172"/>
    </row>
    <row r="49" spans="1:24">
      <c r="A49" s="1"/>
      <c r="B49" s="1"/>
      <c r="C49" s="298" t="s">
        <v>22</v>
      </c>
      <c r="D49" s="298"/>
      <c r="E49" s="1">
        <f>E9+E12+E15+E17+E20+E22+E25+E28+E29+E31+E33+E36+E38+E40+E42+E43+E45+E47+E48</f>
        <v>41</v>
      </c>
      <c r="F49" s="1"/>
      <c r="G49" s="1"/>
      <c r="H49" s="1">
        <f>SUM(H8:H48)</f>
        <v>10058.309999999998</v>
      </c>
      <c r="I49" s="54">
        <f>SUM(I8:I48)</f>
        <v>1</v>
      </c>
      <c r="J49" s="1"/>
      <c r="K49" s="1"/>
      <c r="L49" s="1">
        <f t="shared" ref="L49:W49" si="0">SUM(L8:L48)</f>
        <v>0</v>
      </c>
      <c r="M49" s="1">
        <f t="shared" si="0"/>
        <v>6</v>
      </c>
      <c r="N49" s="1">
        <f>SUM(N8:N48)</f>
        <v>3</v>
      </c>
      <c r="O49" s="1">
        <f t="shared" si="0"/>
        <v>1</v>
      </c>
      <c r="P49" s="1">
        <f t="shared" si="0"/>
        <v>1</v>
      </c>
      <c r="Q49" s="1">
        <f t="shared" si="0"/>
        <v>0</v>
      </c>
      <c r="R49" s="1">
        <f t="shared" si="0"/>
        <v>4</v>
      </c>
      <c r="S49" s="1">
        <f t="shared" si="0"/>
        <v>0</v>
      </c>
      <c r="T49" s="1">
        <f t="shared" si="0"/>
        <v>2</v>
      </c>
      <c r="U49" s="1">
        <f t="shared" si="0"/>
        <v>0</v>
      </c>
      <c r="V49" s="1">
        <f t="shared" si="0"/>
        <v>0</v>
      </c>
      <c r="W49" s="1">
        <f t="shared" si="0"/>
        <v>1034.5700000000002</v>
      </c>
      <c r="X49" s="172"/>
    </row>
  </sheetData>
  <mergeCells count="110">
    <mergeCell ref="H34:H36"/>
    <mergeCell ref="H37:H38"/>
    <mergeCell ref="H39:H40"/>
    <mergeCell ref="H41:H42"/>
    <mergeCell ref="H44:H45"/>
    <mergeCell ref="B34:B36"/>
    <mergeCell ref="G34:G36"/>
    <mergeCell ref="B37:B38"/>
    <mergeCell ref="G37:G38"/>
    <mergeCell ref="G46:G47"/>
    <mergeCell ref="B39:B40"/>
    <mergeCell ref="G39:G40"/>
    <mergeCell ref="B41:B42"/>
    <mergeCell ref="G41:G42"/>
    <mergeCell ref="B44:B45"/>
    <mergeCell ref="G44:G45"/>
    <mergeCell ref="B21:B22"/>
    <mergeCell ref="G21:G22"/>
    <mergeCell ref="B23:B25"/>
    <mergeCell ref="G23:G25"/>
    <mergeCell ref="B26:B28"/>
    <mergeCell ref="G26:G28"/>
    <mergeCell ref="B30:B31"/>
    <mergeCell ref="G30:G31"/>
    <mergeCell ref="B32:B33"/>
    <mergeCell ref="G32:G33"/>
    <mergeCell ref="C49:D49"/>
    <mergeCell ref="A1:X1"/>
    <mergeCell ref="A5:A7"/>
    <mergeCell ref="B5:B7"/>
    <mergeCell ref="C5:C7"/>
    <mergeCell ref="D5:D7"/>
    <mergeCell ref="E5:E7"/>
    <mergeCell ref="F5:F7"/>
    <mergeCell ref="G5:G7"/>
    <mergeCell ref="H5:H7"/>
    <mergeCell ref="O6:P6"/>
    <mergeCell ref="U6:U7"/>
    <mergeCell ref="S6:T6"/>
    <mergeCell ref="W5:W7"/>
    <mergeCell ref="B8:B9"/>
    <mergeCell ref="G8:G9"/>
    <mergeCell ref="B10:B12"/>
    <mergeCell ref="G10:G12"/>
    <mergeCell ref="B13:B15"/>
    <mergeCell ref="G13:G15"/>
    <mergeCell ref="B16:B17"/>
    <mergeCell ref="G16:G17"/>
    <mergeCell ref="B18:B20"/>
    <mergeCell ref="B46:B47"/>
    <mergeCell ref="H8:H9"/>
    <mergeCell ref="H10:H12"/>
    <mergeCell ref="H13:H15"/>
    <mergeCell ref="H16:H17"/>
    <mergeCell ref="H18:H20"/>
    <mergeCell ref="A4:X4"/>
    <mergeCell ref="W3:X3"/>
    <mergeCell ref="Q6:R6"/>
    <mergeCell ref="A2:X2"/>
    <mergeCell ref="V6:V7"/>
    <mergeCell ref="I5:V5"/>
    <mergeCell ref="X5:X7"/>
    <mergeCell ref="I6:I7"/>
    <mergeCell ref="L6:L7"/>
    <mergeCell ref="M6:M7"/>
    <mergeCell ref="N6:N7"/>
    <mergeCell ref="G18:G20"/>
    <mergeCell ref="J6:J7"/>
    <mergeCell ref="K6:K7"/>
    <mergeCell ref="W10:W12"/>
    <mergeCell ref="W13:W15"/>
    <mergeCell ref="W16:W17"/>
    <mergeCell ref="W18:W20"/>
    <mergeCell ref="A3:V3"/>
    <mergeCell ref="H21:H22"/>
    <mergeCell ref="H23:H25"/>
    <mergeCell ref="H26:H28"/>
    <mergeCell ref="H30:H31"/>
    <mergeCell ref="H32:H33"/>
    <mergeCell ref="W23:W25"/>
    <mergeCell ref="W26:W28"/>
    <mergeCell ref="W30:W31"/>
    <mergeCell ref="W32:W33"/>
    <mergeCell ref="W21:W22"/>
    <mergeCell ref="J30:J31"/>
    <mergeCell ref="K30:K31"/>
    <mergeCell ref="W34:W36"/>
    <mergeCell ref="W37:W38"/>
    <mergeCell ref="W39:W40"/>
    <mergeCell ref="W41:W42"/>
    <mergeCell ref="W44:W45"/>
    <mergeCell ref="A46:A47"/>
    <mergeCell ref="W46:W47"/>
    <mergeCell ref="A8:A9"/>
    <mergeCell ref="A10:A12"/>
    <mergeCell ref="A13:A15"/>
    <mergeCell ref="A16:A17"/>
    <mergeCell ref="A18:A20"/>
    <mergeCell ref="A21:A22"/>
    <mergeCell ref="A23:A25"/>
    <mergeCell ref="A26:A28"/>
    <mergeCell ref="A30:A31"/>
    <mergeCell ref="A32:A33"/>
    <mergeCell ref="A34:A36"/>
    <mergeCell ref="A37:A38"/>
    <mergeCell ref="A39:A40"/>
    <mergeCell ref="A41:A42"/>
    <mergeCell ref="A44:A45"/>
    <mergeCell ref="H46:H47"/>
    <mergeCell ref="W8:W9"/>
  </mergeCells>
  <pageMargins left="0.15748031496062992" right="0.11811023622047245" top="0.35433070866141736" bottom="0.19685039370078741" header="0.11811023622047245" footer="0.11811023622047245"/>
  <pageSetup paperSize="9" orientation="landscape" r:id="rId1"/>
  <headerFooter differentOddEven="1" differentFirst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0"/>
  <sheetViews>
    <sheetView showGridLines="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13" sqref="G13:G15"/>
    </sheetView>
  </sheetViews>
  <sheetFormatPr defaultRowHeight="15"/>
  <cols>
    <col min="1" max="1" width="3.42578125" customWidth="1"/>
    <col min="2" max="2" width="7.5703125" customWidth="1"/>
    <col min="3" max="3" width="9.28515625" customWidth="1"/>
    <col min="4" max="4" width="9.85546875" customWidth="1"/>
    <col min="5" max="5" width="3.140625" customWidth="1"/>
    <col min="6" max="7" width="18.28515625" customWidth="1"/>
    <col min="8" max="8" width="8" customWidth="1"/>
    <col min="9" max="9" width="3.42578125" style="55" hidden="1" customWidth="1"/>
    <col min="10" max="10" width="9.5703125" style="55" customWidth="1"/>
    <col min="11" max="11" width="9.42578125" style="55" customWidth="1"/>
    <col min="12" max="12" width="3.7109375" customWidth="1"/>
    <col min="13" max="13" width="3.42578125" customWidth="1"/>
    <col min="14" max="14" width="3" customWidth="1"/>
    <col min="15" max="15" width="2.42578125" customWidth="1"/>
    <col min="16" max="16" width="3.7109375" customWidth="1"/>
    <col min="17" max="17" width="2.7109375" customWidth="1"/>
    <col min="18" max="18" width="2.5703125" customWidth="1"/>
    <col min="19" max="19" width="2.42578125" customWidth="1"/>
    <col min="20" max="20" width="2.5703125" customWidth="1"/>
    <col min="21" max="21" width="3.5703125" customWidth="1"/>
    <col min="22" max="22" width="3.42578125" customWidth="1"/>
    <col min="23" max="23" width="7.5703125" customWidth="1"/>
    <col min="24" max="24" width="15" customWidth="1"/>
  </cols>
  <sheetData>
    <row r="1" spans="1:24">
      <c r="A1" s="299" t="s">
        <v>19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</row>
    <row r="2" spans="1:24">
      <c r="A2" s="290" t="str">
        <f>Patna!A2</f>
        <v>Progress Report for the construction of Model School (2010-11)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</row>
    <row r="3" spans="1:24">
      <c r="A3" s="302" t="s">
        <v>786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4"/>
      <c r="W3" s="301" t="str">
        <f>Summary!X3</f>
        <v>Date:-31.07.2014</v>
      </c>
      <c r="X3" s="288"/>
    </row>
    <row r="4" spans="1:24" ht="32.25" customHeight="1">
      <c r="A4" s="290" t="s">
        <v>802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</row>
    <row r="5" spans="1:24" ht="13.5" customHeight="1">
      <c r="A5" s="289" t="s">
        <v>0</v>
      </c>
      <c r="B5" s="289" t="s">
        <v>1</v>
      </c>
      <c r="C5" s="289" t="s">
        <v>2</v>
      </c>
      <c r="D5" s="289" t="s">
        <v>3</v>
      </c>
      <c r="E5" s="289" t="s">
        <v>32</v>
      </c>
      <c r="F5" s="289" t="s">
        <v>4</v>
      </c>
      <c r="G5" s="289" t="s">
        <v>5</v>
      </c>
      <c r="H5" s="289" t="s">
        <v>6</v>
      </c>
      <c r="I5" s="291" t="s">
        <v>16</v>
      </c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89" t="s">
        <v>20</v>
      </c>
      <c r="X5" s="305" t="s">
        <v>14</v>
      </c>
    </row>
    <row r="6" spans="1:24" ht="27" customHeight="1">
      <c r="A6" s="289"/>
      <c r="B6" s="289"/>
      <c r="C6" s="289"/>
      <c r="D6" s="289"/>
      <c r="E6" s="289"/>
      <c r="F6" s="289"/>
      <c r="G6" s="289"/>
      <c r="H6" s="289"/>
      <c r="I6" s="293" t="s">
        <v>7</v>
      </c>
      <c r="J6" s="289" t="s">
        <v>726</v>
      </c>
      <c r="K6" s="289" t="s">
        <v>727</v>
      </c>
      <c r="L6" s="306" t="s">
        <v>15</v>
      </c>
      <c r="M6" s="313" t="s">
        <v>10</v>
      </c>
      <c r="N6" s="289" t="s">
        <v>9</v>
      </c>
      <c r="O6" s="300" t="s">
        <v>17</v>
      </c>
      <c r="P6" s="300"/>
      <c r="Q6" s="289" t="s">
        <v>18</v>
      </c>
      <c r="R6" s="289"/>
      <c r="S6" s="289" t="s">
        <v>56</v>
      </c>
      <c r="T6" s="289"/>
      <c r="U6" s="314" t="s">
        <v>13</v>
      </c>
      <c r="V6" s="310" t="s">
        <v>8</v>
      </c>
      <c r="W6" s="289"/>
      <c r="X6" s="305"/>
    </row>
    <row r="7" spans="1:24" ht="22.5" customHeight="1">
      <c r="A7" s="289"/>
      <c r="B7" s="289"/>
      <c r="C7" s="289"/>
      <c r="D7" s="289"/>
      <c r="E7" s="289"/>
      <c r="F7" s="289"/>
      <c r="G7" s="289"/>
      <c r="H7" s="289"/>
      <c r="I7" s="293"/>
      <c r="J7" s="289"/>
      <c r="K7" s="289"/>
      <c r="L7" s="306"/>
      <c r="M7" s="313"/>
      <c r="N7" s="289"/>
      <c r="O7" s="110" t="s">
        <v>11</v>
      </c>
      <c r="P7" s="110" t="s">
        <v>12</v>
      </c>
      <c r="Q7" s="110" t="s">
        <v>11</v>
      </c>
      <c r="R7" s="110" t="s">
        <v>12</v>
      </c>
      <c r="S7" s="110" t="s">
        <v>11</v>
      </c>
      <c r="T7" s="110" t="s">
        <v>12</v>
      </c>
      <c r="U7" s="314"/>
      <c r="V7" s="310"/>
      <c r="W7" s="289"/>
      <c r="X7" s="305"/>
    </row>
    <row r="8" spans="1:24" ht="26.25">
      <c r="A8" s="281">
        <v>1</v>
      </c>
      <c r="B8" s="281" t="s">
        <v>91</v>
      </c>
      <c r="C8" s="15" t="s">
        <v>42</v>
      </c>
      <c r="D8" s="15" t="s">
        <v>92</v>
      </c>
      <c r="E8" s="18">
        <v>1</v>
      </c>
      <c r="F8" s="23" t="s">
        <v>93</v>
      </c>
      <c r="G8" s="311" t="s">
        <v>827</v>
      </c>
      <c r="H8" s="281">
        <v>517.13</v>
      </c>
      <c r="I8" s="54"/>
      <c r="J8" s="307"/>
      <c r="K8" s="307"/>
      <c r="L8" s="86">
        <v>1</v>
      </c>
      <c r="M8" s="38"/>
      <c r="N8" s="38"/>
      <c r="O8" s="38"/>
      <c r="P8" s="38"/>
      <c r="Q8" s="38"/>
      <c r="R8" s="38"/>
      <c r="S8" s="38"/>
      <c r="T8" s="38"/>
      <c r="U8" s="38"/>
      <c r="V8" s="38"/>
      <c r="W8" s="281"/>
      <c r="X8" s="1" t="s">
        <v>828</v>
      </c>
    </row>
    <row r="9" spans="1:24">
      <c r="A9" s="283"/>
      <c r="B9" s="283"/>
      <c r="C9" s="15" t="s">
        <v>42</v>
      </c>
      <c r="D9" s="15" t="s">
        <v>94</v>
      </c>
      <c r="E9" s="18">
        <v>2</v>
      </c>
      <c r="F9" s="19" t="s">
        <v>95</v>
      </c>
      <c r="G9" s="312"/>
      <c r="H9" s="283"/>
      <c r="I9" s="54"/>
      <c r="J9" s="309"/>
      <c r="K9" s="309"/>
      <c r="L9" s="189"/>
      <c r="M9" s="189">
        <v>1</v>
      </c>
      <c r="N9" s="38"/>
      <c r="O9" s="38"/>
      <c r="P9" s="38"/>
      <c r="Q9" s="38"/>
      <c r="R9" s="38"/>
      <c r="S9" s="38"/>
      <c r="T9" s="38"/>
      <c r="U9" s="38"/>
      <c r="V9" s="38"/>
      <c r="W9" s="283"/>
      <c r="X9" s="1"/>
    </row>
    <row r="10" spans="1:24">
      <c r="A10" s="315">
        <v>2</v>
      </c>
      <c r="B10" s="281" t="s">
        <v>471</v>
      </c>
      <c r="C10" s="15" t="s">
        <v>35</v>
      </c>
      <c r="D10" s="15" t="s">
        <v>472</v>
      </c>
      <c r="E10" s="18">
        <v>1</v>
      </c>
      <c r="F10" s="19" t="s">
        <v>473</v>
      </c>
      <c r="G10" s="311" t="s">
        <v>756</v>
      </c>
      <c r="H10" s="281">
        <v>767.21</v>
      </c>
      <c r="I10" s="54"/>
      <c r="J10" s="307"/>
      <c r="K10" s="307"/>
      <c r="L10" s="86"/>
      <c r="M10" s="86"/>
      <c r="N10" s="86">
        <v>1</v>
      </c>
      <c r="O10" s="38"/>
      <c r="P10" s="38"/>
      <c r="Q10" s="38"/>
      <c r="R10" s="38"/>
      <c r="S10" s="38"/>
      <c r="T10" s="38"/>
      <c r="U10" s="38"/>
      <c r="V10" s="38"/>
      <c r="W10" s="281">
        <v>98.25</v>
      </c>
      <c r="X10" s="1"/>
    </row>
    <row r="11" spans="1:24">
      <c r="A11" s="316"/>
      <c r="B11" s="282"/>
      <c r="C11" s="15" t="s">
        <v>35</v>
      </c>
      <c r="D11" s="15" t="s">
        <v>474</v>
      </c>
      <c r="E11" s="18">
        <v>2</v>
      </c>
      <c r="F11" s="30" t="s">
        <v>475</v>
      </c>
      <c r="G11" s="318"/>
      <c r="H11" s="282"/>
      <c r="I11" s="54">
        <v>1</v>
      </c>
      <c r="J11" s="308"/>
      <c r="K11" s="30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282"/>
      <c r="X11" s="1" t="s">
        <v>829</v>
      </c>
    </row>
    <row r="12" spans="1:24">
      <c r="A12" s="317"/>
      <c r="B12" s="283"/>
      <c r="C12" s="15" t="s">
        <v>35</v>
      </c>
      <c r="D12" s="15" t="s">
        <v>476</v>
      </c>
      <c r="E12" s="18">
        <v>3</v>
      </c>
      <c r="F12" s="19" t="s">
        <v>477</v>
      </c>
      <c r="G12" s="312"/>
      <c r="H12" s="283"/>
      <c r="I12" s="54"/>
      <c r="J12" s="309"/>
      <c r="K12" s="309"/>
      <c r="L12" s="86"/>
      <c r="M12" s="86">
        <v>1</v>
      </c>
      <c r="N12" s="38"/>
      <c r="O12" s="38"/>
      <c r="P12" s="38"/>
      <c r="Q12" s="38"/>
      <c r="R12" s="38"/>
      <c r="S12" s="38"/>
      <c r="T12" s="38"/>
      <c r="U12" s="38"/>
      <c r="V12" s="38"/>
      <c r="W12" s="283"/>
      <c r="X12" s="1"/>
    </row>
    <row r="13" spans="1:24">
      <c r="A13" s="315">
        <v>3</v>
      </c>
      <c r="B13" s="281" t="s">
        <v>478</v>
      </c>
      <c r="C13" s="15" t="s">
        <v>35</v>
      </c>
      <c r="D13" s="16" t="s">
        <v>479</v>
      </c>
      <c r="E13" s="17">
        <v>1</v>
      </c>
      <c r="F13" s="30" t="s">
        <v>480</v>
      </c>
      <c r="G13" s="311" t="s">
        <v>720</v>
      </c>
      <c r="H13" s="281">
        <v>776.01</v>
      </c>
      <c r="I13" s="54"/>
      <c r="J13" s="307"/>
      <c r="K13" s="307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281"/>
      <c r="X13" s="1"/>
    </row>
    <row r="14" spans="1:24" ht="23.25">
      <c r="A14" s="316"/>
      <c r="B14" s="282"/>
      <c r="C14" s="15" t="s">
        <v>35</v>
      </c>
      <c r="D14" s="15" t="s">
        <v>481</v>
      </c>
      <c r="E14" s="18">
        <v>2</v>
      </c>
      <c r="F14" s="31" t="s">
        <v>482</v>
      </c>
      <c r="G14" s="318"/>
      <c r="H14" s="282"/>
      <c r="I14" s="54"/>
      <c r="J14" s="308"/>
      <c r="K14" s="30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282"/>
      <c r="X14" s="1"/>
    </row>
    <row r="15" spans="1:24">
      <c r="A15" s="317"/>
      <c r="B15" s="283"/>
      <c r="C15" s="15" t="s">
        <v>35</v>
      </c>
      <c r="D15" s="15" t="s">
        <v>483</v>
      </c>
      <c r="E15" s="18">
        <v>3</v>
      </c>
      <c r="F15" s="19" t="s">
        <v>484</v>
      </c>
      <c r="G15" s="312"/>
      <c r="H15" s="283"/>
      <c r="I15" s="54"/>
      <c r="J15" s="309"/>
      <c r="K15" s="309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283"/>
      <c r="X15" s="1"/>
    </row>
    <row r="16" spans="1:24">
      <c r="A16" s="315">
        <v>4</v>
      </c>
      <c r="B16" s="281" t="s">
        <v>485</v>
      </c>
      <c r="C16" s="15" t="s">
        <v>35</v>
      </c>
      <c r="D16" s="15" t="s">
        <v>486</v>
      </c>
      <c r="E16" s="18">
        <v>1</v>
      </c>
      <c r="F16" s="19" t="s">
        <v>487</v>
      </c>
      <c r="G16" s="311" t="s">
        <v>699</v>
      </c>
      <c r="H16" s="281">
        <v>518.15</v>
      </c>
      <c r="I16" s="54"/>
      <c r="J16" s="284" t="s">
        <v>737</v>
      </c>
      <c r="K16" s="284" t="s">
        <v>728</v>
      </c>
      <c r="L16" s="37"/>
      <c r="M16" s="37"/>
      <c r="N16" s="37"/>
      <c r="O16" s="37"/>
      <c r="P16" s="37"/>
      <c r="Q16" s="37"/>
      <c r="R16" s="37"/>
      <c r="S16" s="37"/>
      <c r="T16" s="37"/>
      <c r="U16" s="37">
        <v>1</v>
      </c>
      <c r="V16" s="38"/>
      <c r="W16" s="281">
        <v>347.9</v>
      </c>
      <c r="X16" s="1"/>
    </row>
    <row r="17" spans="1:24" ht="26.25">
      <c r="A17" s="317"/>
      <c r="B17" s="283"/>
      <c r="C17" s="15" t="s">
        <v>35</v>
      </c>
      <c r="D17" s="15" t="s">
        <v>488</v>
      </c>
      <c r="E17" s="18">
        <v>2</v>
      </c>
      <c r="F17" s="23" t="s">
        <v>489</v>
      </c>
      <c r="G17" s="312"/>
      <c r="H17" s="283"/>
      <c r="I17" s="54"/>
      <c r="J17" s="285"/>
      <c r="K17" s="285"/>
      <c r="L17" s="37"/>
      <c r="M17" s="37"/>
      <c r="N17" s="37"/>
      <c r="O17" s="37"/>
      <c r="P17" s="37"/>
      <c r="Q17" s="37"/>
      <c r="R17" s="37"/>
      <c r="S17" s="37"/>
      <c r="T17" s="37"/>
      <c r="U17" s="37">
        <v>1</v>
      </c>
      <c r="V17" s="38"/>
      <c r="W17" s="283"/>
      <c r="X17" s="1"/>
    </row>
    <row r="18" spans="1:24">
      <c r="A18" s="315">
        <v>5</v>
      </c>
      <c r="B18" s="281" t="s">
        <v>490</v>
      </c>
      <c r="C18" s="15" t="s">
        <v>35</v>
      </c>
      <c r="D18" s="15" t="s">
        <v>491</v>
      </c>
      <c r="E18" s="18">
        <v>1</v>
      </c>
      <c r="F18" s="19" t="s">
        <v>492</v>
      </c>
      <c r="G18" s="311" t="s">
        <v>700</v>
      </c>
      <c r="H18" s="281">
        <v>518.32000000000005</v>
      </c>
      <c r="I18" s="54"/>
      <c r="J18" s="284" t="s">
        <v>738</v>
      </c>
      <c r="K18" s="284" t="s">
        <v>728</v>
      </c>
      <c r="L18" s="37"/>
      <c r="M18" s="37"/>
      <c r="N18" s="37"/>
      <c r="O18" s="37"/>
      <c r="P18" s="37"/>
      <c r="Q18" s="37"/>
      <c r="R18" s="37"/>
      <c r="S18" s="37"/>
      <c r="T18" s="37">
        <v>1</v>
      </c>
      <c r="V18" s="38"/>
      <c r="W18" s="281">
        <v>240.79</v>
      </c>
      <c r="X18" s="1"/>
    </row>
    <row r="19" spans="1:24" ht="26.25">
      <c r="A19" s="317"/>
      <c r="B19" s="283"/>
      <c r="C19" s="15" t="s">
        <v>35</v>
      </c>
      <c r="D19" s="15" t="s">
        <v>493</v>
      </c>
      <c r="E19" s="18">
        <v>2</v>
      </c>
      <c r="F19" s="23" t="s">
        <v>494</v>
      </c>
      <c r="G19" s="312"/>
      <c r="H19" s="283"/>
      <c r="I19" s="54"/>
      <c r="J19" s="285"/>
      <c r="K19" s="285"/>
      <c r="L19" s="37"/>
      <c r="M19" s="37"/>
      <c r="N19" s="37"/>
      <c r="O19" s="37"/>
      <c r="P19" s="37"/>
      <c r="Q19" s="37"/>
      <c r="R19" s="37"/>
      <c r="S19" s="37"/>
      <c r="T19" s="37">
        <v>1</v>
      </c>
      <c r="U19" s="38"/>
      <c r="V19" s="38"/>
      <c r="W19" s="283"/>
      <c r="X19" s="1" t="s">
        <v>725</v>
      </c>
    </row>
    <row r="20" spans="1:24">
      <c r="A20" s="1"/>
      <c r="B20" s="1"/>
      <c r="C20" s="319" t="s">
        <v>22</v>
      </c>
      <c r="D20" s="319"/>
      <c r="E20" s="109">
        <f>E9+E12+E15+E17+E19</f>
        <v>12</v>
      </c>
      <c r="F20" s="1"/>
      <c r="G20" s="1"/>
      <c r="H20" s="111">
        <f>SUM(H8:H19)</f>
        <v>3096.8200000000006</v>
      </c>
      <c r="I20" s="54">
        <f>SUM(I8:I19)</f>
        <v>1</v>
      </c>
      <c r="J20" s="54"/>
      <c r="K20" s="54"/>
      <c r="L20" s="109">
        <f t="shared" ref="L20:W20" si="0">SUM(L8:L19)</f>
        <v>1</v>
      </c>
      <c r="M20" s="109">
        <f t="shared" si="0"/>
        <v>2</v>
      </c>
      <c r="N20" s="109">
        <f t="shared" si="0"/>
        <v>1</v>
      </c>
      <c r="O20" s="109">
        <f t="shared" si="0"/>
        <v>0</v>
      </c>
      <c r="P20" s="109">
        <f t="shared" si="0"/>
        <v>0</v>
      </c>
      <c r="Q20" s="109">
        <f t="shared" si="0"/>
        <v>0</v>
      </c>
      <c r="R20" s="109">
        <f>SUM(R8:R19)</f>
        <v>0</v>
      </c>
      <c r="S20" s="109">
        <f t="shared" si="0"/>
        <v>0</v>
      </c>
      <c r="T20" s="109">
        <f>SUM(T8:T19)</f>
        <v>2</v>
      </c>
      <c r="U20" s="109">
        <f t="shared" si="0"/>
        <v>2</v>
      </c>
      <c r="V20" s="109">
        <f t="shared" si="0"/>
        <v>0</v>
      </c>
      <c r="W20" s="109">
        <f t="shared" si="0"/>
        <v>686.93999999999994</v>
      </c>
      <c r="X20" s="1"/>
    </row>
  </sheetData>
  <mergeCells count="63">
    <mergeCell ref="C20:D20"/>
    <mergeCell ref="W18:W19"/>
    <mergeCell ref="A18:A19"/>
    <mergeCell ref="B18:B19"/>
    <mergeCell ref="G18:G19"/>
    <mergeCell ref="H18:H19"/>
    <mergeCell ref="J18:J19"/>
    <mergeCell ref="K18:K19"/>
    <mergeCell ref="W13:W15"/>
    <mergeCell ref="A16:A17"/>
    <mergeCell ref="B16:B17"/>
    <mergeCell ref="G16:G17"/>
    <mergeCell ref="H16:H17"/>
    <mergeCell ref="J16:J17"/>
    <mergeCell ref="K16:K17"/>
    <mergeCell ref="W16:W17"/>
    <mergeCell ref="A13:A15"/>
    <mergeCell ref="B13:B15"/>
    <mergeCell ref="G13:G15"/>
    <mergeCell ref="H13:H15"/>
    <mergeCell ref="J13:J15"/>
    <mergeCell ref="K13:K15"/>
    <mergeCell ref="A10:A12"/>
    <mergeCell ref="B10:B12"/>
    <mergeCell ref="G10:G12"/>
    <mergeCell ref="H10:H12"/>
    <mergeCell ref="J10:J12"/>
    <mergeCell ref="K10:K12"/>
    <mergeCell ref="W10:W12"/>
    <mergeCell ref="W8:W9"/>
    <mergeCell ref="V6:V7"/>
    <mergeCell ref="A8:A9"/>
    <mergeCell ref="B8:B9"/>
    <mergeCell ref="G8:G9"/>
    <mergeCell ref="H8:H9"/>
    <mergeCell ref="J8:J9"/>
    <mergeCell ref="K8:K9"/>
    <mergeCell ref="M6:M7"/>
    <mergeCell ref="N6:N7"/>
    <mergeCell ref="O6:P6"/>
    <mergeCell ref="Q6:R6"/>
    <mergeCell ref="S6:T6"/>
    <mergeCell ref="U6:U7"/>
    <mergeCell ref="F5:F7"/>
    <mergeCell ref="G5:G7"/>
    <mergeCell ref="H5:H7"/>
    <mergeCell ref="I5:V5"/>
    <mergeCell ref="W5:W7"/>
    <mergeCell ref="X5:X7"/>
    <mergeCell ref="I6:I7"/>
    <mergeCell ref="J6:J7"/>
    <mergeCell ref="K6:K7"/>
    <mergeCell ref="L6:L7"/>
    <mergeCell ref="A1:X1"/>
    <mergeCell ref="W3:X3"/>
    <mergeCell ref="A4:X4"/>
    <mergeCell ref="A2:X2"/>
    <mergeCell ref="A3:V3"/>
    <mergeCell ref="A5:A7"/>
    <mergeCell ref="B5:B7"/>
    <mergeCell ref="C5:C7"/>
    <mergeCell ref="D5:D7"/>
    <mergeCell ref="E5:E7"/>
  </mergeCells>
  <pageMargins left="0.16" right="0.08" top="0.19" bottom="0.19" header="0.14000000000000001" footer="0.13"/>
  <pageSetup orientation="landscape" r:id="rId1"/>
  <rowBreaks count="1" manualBreakCount="1">
    <brk id="1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X28"/>
  <sheetViews>
    <sheetView showGridLines="0" zoomScale="82" zoomScaleNormal="82" workbookViewId="0">
      <pane xSplit="1" ySplit="7" topLeftCell="B15" activePane="bottomRight" state="frozen"/>
      <selection pane="topRight" activeCell="B1" sqref="B1"/>
      <selection pane="bottomLeft" activeCell="A8" sqref="A8"/>
      <selection pane="bottomRight" activeCell="G19" sqref="G19:G21"/>
    </sheetView>
  </sheetViews>
  <sheetFormatPr defaultRowHeight="15"/>
  <cols>
    <col min="1" max="1" width="3.42578125" customWidth="1"/>
    <col min="2" max="2" width="7.85546875" customWidth="1"/>
    <col min="3" max="3" width="12" customWidth="1"/>
    <col min="4" max="4" width="13.5703125" customWidth="1"/>
    <col min="5" max="5" width="3.140625" customWidth="1"/>
    <col min="6" max="6" width="17.28515625" customWidth="1"/>
    <col min="7" max="7" width="18.28515625" customWidth="1"/>
    <col min="8" max="8" width="9.140625" customWidth="1"/>
    <col min="9" max="9" width="3.42578125" style="55" hidden="1" customWidth="1"/>
    <col min="10" max="10" width="9.5703125" style="55" customWidth="1"/>
    <col min="11" max="11" width="9.42578125" style="55" customWidth="1"/>
    <col min="12" max="12" width="3.7109375" customWidth="1"/>
    <col min="13" max="13" width="3.42578125" customWidth="1"/>
    <col min="14" max="14" width="3" customWidth="1"/>
    <col min="15" max="15" width="2.42578125" customWidth="1"/>
    <col min="16" max="16" width="3.7109375" customWidth="1"/>
    <col min="17" max="17" width="2.7109375" customWidth="1"/>
    <col min="18" max="18" width="2.5703125" customWidth="1"/>
    <col min="19" max="19" width="2.42578125" customWidth="1"/>
    <col min="20" max="20" width="2.5703125" customWidth="1"/>
    <col min="21" max="21" width="3.5703125" customWidth="1"/>
    <col min="22" max="22" width="3.42578125" customWidth="1"/>
    <col min="23" max="23" width="7.140625" customWidth="1"/>
    <col min="24" max="24" width="15.85546875" customWidth="1"/>
  </cols>
  <sheetData>
    <row r="1" spans="1:24">
      <c r="A1" s="299" t="s">
        <v>19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</row>
    <row r="2" spans="1:24">
      <c r="A2" s="290" t="str">
        <f>Patna!A2</f>
        <v>Progress Report for the construction of Model School (2010-11)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</row>
    <row r="3" spans="1:24">
      <c r="A3" s="297" t="s">
        <v>793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87" t="str">
        <f>Summary!X3</f>
        <v>Date:-31.07.2014</v>
      </c>
      <c r="X3" s="288"/>
    </row>
    <row r="4" spans="1:24">
      <c r="A4" s="290" t="s">
        <v>780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</row>
    <row r="5" spans="1:24" ht="13.5" customHeight="1">
      <c r="A5" s="289" t="s">
        <v>0</v>
      </c>
      <c r="B5" s="289" t="s">
        <v>1</v>
      </c>
      <c r="C5" s="289" t="s">
        <v>2</v>
      </c>
      <c r="D5" s="289" t="s">
        <v>3</v>
      </c>
      <c r="E5" s="289" t="s">
        <v>32</v>
      </c>
      <c r="F5" s="289" t="s">
        <v>4</v>
      </c>
      <c r="G5" s="289" t="s">
        <v>5</v>
      </c>
      <c r="H5" s="289" t="s">
        <v>6</v>
      </c>
      <c r="I5" s="291" t="s">
        <v>16</v>
      </c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89" t="s">
        <v>20</v>
      </c>
      <c r="X5" s="305" t="s">
        <v>14</v>
      </c>
    </row>
    <row r="6" spans="1:24" ht="27" customHeight="1">
      <c r="A6" s="289"/>
      <c r="B6" s="289"/>
      <c r="C6" s="289"/>
      <c r="D6" s="289"/>
      <c r="E6" s="289"/>
      <c r="F6" s="289"/>
      <c r="G6" s="289"/>
      <c r="H6" s="289"/>
      <c r="I6" s="293" t="s">
        <v>7</v>
      </c>
      <c r="J6" s="289" t="s">
        <v>726</v>
      </c>
      <c r="K6" s="289" t="s">
        <v>727</v>
      </c>
      <c r="L6" s="306" t="s">
        <v>15</v>
      </c>
      <c r="M6" s="313" t="s">
        <v>10</v>
      </c>
      <c r="N6" s="289" t="s">
        <v>9</v>
      </c>
      <c r="O6" s="300" t="s">
        <v>17</v>
      </c>
      <c r="P6" s="300"/>
      <c r="Q6" s="289" t="s">
        <v>18</v>
      </c>
      <c r="R6" s="289"/>
      <c r="S6" s="289" t="s">
        <v>56</v>
      </c>
      <c r="T6" s="289"/>
      <c r="U6" s="314" t="s">
        <v>13</v>
      </c>
      <c r="V6" s="310" t="s">
        <v>8</v>
      </c>
      <c r="W6" s="289"/>
      <c r="X6" s="305"/>
    </row>
    <row r="7" spans="1:24" ht="26.25" customHeight="1">
      <c r="A7" s="289"/>
      <c r="B7" s="289"/>
      <c r="C7" s="289"/>
      <c r="D7" s="289"/>
      <c r="E7" s="289"/>
      <c r="F7" s="289"/>
      <c r="G7" s="289"/>
      <c r="H7" s="289"/>
      <c r="I7" s="293"/>
      <c r="J7" s="289"/>
      <c r="K7" s="289"/>
      <c r="L7" s="306"/>
      <c r="M7" s="313"/>
      <c r="N7" s="289"/>
      <c r="O7" s="11" t="s">
        <v>11</v>
      </c>
      <c r="P7" s="11" t="s">
        <v>12</v>
      </c>
      <c r="Q7" s="11" t="s">
        <v>11</v>
      </c>
      <c r="R7" s="11" t="s">
        <v>12</v>
      </c>
      <c r="S7" s="11" t="s">
        <v>11</v>
      </c>
      <c r="T7" s="11" t="s">
        <v>12</v>
      </c>
      <c r="U7" s="314"/>
      <c r="V7" s="310"/>
      <c r="W7" s="289"/>
      <c r="X7" s="305"/>
    </row>
    <row r="8" spans="1:24">
      <c r="A8" s="14">
        <v>1</v>
      </c>
      <c r="B8" s="14" t="s">
        <v>88</v>
      </c>
      <c r="C8" s="18" t="s">
        <v>47</v>
      </c>
      <c r="D8" s="17" t="s">
        <v>89</v>
      </c>
      <c r="E8" s="17">
        <v>1</v>
      </c>
      <c r="F8" s="19" t="s">
        <v>90</v>
      </c>
      <c r="G8" s="184" t="s">
        <v>695</v>
      </c>
      <c r="H8" s="14">
        <v>250.15</v>
      </c>
      <c r="I8" s="54"/>
      <c r="J8" s="54" t="s">
        <v>733</v>
      </c>
      <c r="K8" s="54" t="s">
        <v>728</v>
      </c>
      <c r="L8" s="37"/>
      <c r="M8" s="37"/>
      <c r="N8" s="37"/>
      <c r="O8" s="37"/>
      <c r="P8" s="37"/>
      <c r="Q8" s="37"/>
      <c r="R8" s="37"/>
      <c r="S8" s="37"/>
      <c r="T8" s="37">
        <v>1</v>
      </c>
      <c r="U8" s="38"/>
      <c r="V8" s="38"/>
      <c r="W8" s="14">
        <v>142.59</v>
      </c>
      <c r="X8" s="1"/>
    </row>
    <row r="9" spans="1:24">
      <c r="A9" s="281">
        <v>2</v>
      </c>
      <c r="B9" s="281" t="s">
        <v>96</v>
      </c>
      <c r="C9" s="325" t="s">
        <v>49</v>
      </c>
      <c r="D9" s="323" t="s">
        <v>99</v>
      </c>
      <c r="E9" s="323">
        <v>1</v>
      </c>
      <c r="F9" s="327" t="s">
        <v>100</v>
      </c>
      <c r="G9" s="320" t="s">
        <v>682</v>
      </c>
      <c r="H9" s="281">
        <f>779.29/3*2</f>
        <v>519.52666666666664</v>
      </c>
      <c r="I9" s="307"/>
      <c r="J9" s="284" t="s">
        <v>734</v>
      </c>
      <c r="K9" s="284" t="s">
        <v>728</v>
      </c>
      <c r="L9" s="329"/>
      <c r="M9" s="329"/>
      <c r="N9" s="329"/>
      <c r="O9" s="329"/>
      <c r="P9" s="329"/>
      <c r="Q9" s="329">
        <v>1</v>
      </c>
      <c r="R9" s="332"/>
      <c r="S9" s="332"/>
      <c r="T9" s="332"/>
      <c r="U9" s="332"/>
      <c r="V9" s="332"/>
      <c r="W9" s="281">
        <v>202.84</v>
      </c>
      <c r="X9" s="307"/>
    </row>
    <row r="10" spans="1:24" ht="18" customHeight="1">
      <c r="A10" s="282"/>
      <c r="B10" s="282"/>
      <c r="C10" s="326"/>
      <c r="D10" s="324"/>
      <c r="E10" s="324"/>
      <c r="F10" s="328"/>
      <c r="G10" s="322"/>
      <c r="H10" s="282"/>
      <c r="I10" s="309"/>
      <c r="J10" s="331"/>
      <c r="K10" s="331"/>
      <c r="L10" s="330"/>
      <c r="M10" s="330"/>
      <c r="N10" s="330"/>
      <c r="O10" s="330"/>
      <c r="P10" s="330"/>
      <c r="Q10" s="330"/>
      <c r="R10" s="333"/>
      <c r="S10" s="333"/>
      <c r="T10" s="333"/>
      <c r="U10" s="333"/>
      <c r="V10" s="333"/>
      <c r="W10" s="282"/>
      <c r="X10" s="309"/>
    </row>
    <row r="11" spans="1:24" ht="26.25">
      <c r="A11" s="283"/>
      <c r="B11" s="283"/>
      <c r="C11" s="18" t="s">
        <v>49</v>
      </c>
      <c r="D11" s="17" t="s">
        <v>101</v>
      </c>
      <c r="E11" s="17">
        <v>2</v>
      </c>
      <c r="F11" s="23" t="s">
        <v>102</v>
      </c>
      <c r="G11" s="321"/>
      <c r="H11" s="283"/>
      <c r="I11" s="54"/>
      <c r="J11" s="285"/>
      <c r="K11" s="285"/>
      <c r="L11" s="37"/>
      <c r="M11" s="37"/>
      <c r="N11" s="37"/>
      <c r="O11" s="37"/>
      <c r="P11" s="37"/>
      <c r="Q11" s="37"/>
      <c r="R11" s="37"/>
      <c r="S11" s="37"/>
      <c r="T11" s="37">
        <v>1</v>
      </c>
      <c r="U11" s="38"/>
      <c r="V11" s="38"/>
      <c r="W11" s="283"/>
      <c r="X11" s="1"/>
    </row>
    <row r="12" spans="1:24">
      <c r="A12" s="315">
        <v>3</v>
      </c>
      <c r="B12" s="281" t="s">
        <v>308</v>
      </c>
      <c r="C12" s="18" t="s">
        <v>46</v>
      </c>
      <c r="D12" s="18" t="s">
        <v>46</v>
      </c>
      <c r="E12" s="18">
        <v>1</v>
      </c>
      <c r="F12" s="19" t="s">
        <v>309</v>
      </c>
      <c r="G12" s="320" t="s">
        <v>696</v>
      </c>
      <c r="H12" s="281">
        <v>744.99</v>
      </c>
      <c r="I12" s="54"/>
      <c r="J12" s="284" t="s">
        <v>730</v>
      </c>
      <c r="K12" s="284" t="s">
        <v>728</v>
      </c>
      <c r="L12" s="37"/>
      <c r="M12" s="37"/>
      <c r="N12" s="37"/>
      <c r="O12" s="37"/>
      <c r="P12" s="37"/>
      <c r="Q12" s="37"/>
      <c r="R12" s="37">
        <v>1</v>
      </c>
      <c r="S12" s="38"/>
      <c r="T12" s="38"/>
      <c r="U12" s="38"/>
      <c r="V12" s="38"/>
      <c r="W12" s="281">
        <v>367.02</v>
      </c>
      <c r="X12" s="1"/>
    </row>
    <row r="13" spans="1:24" ht="25.5">
      <c r="A13" s="316"/>
      <c r="B13" s="282"/>
      <c r="C13" s="18" t="s">
        <v>46</v>
      </c>
      <c r="D13" s="18" t="s">
        <v>310</v>
      </c>
      <c r="E13" s="18">
        <v>2</v>
      </c>
      <c r="F13" s="19" t="s">
        <v>311</v>
      </c>
      <c r="G13" s="322"/>
      <c r="H13" s="282"/>
      <c r="I13" s="54"/>
      <c r="J13" s="331"/>
      <c r="K13" s="331"/>
      <c r="L13" s="37"/>
      <c r="M13" s="37"/>
      <c r="N13" s="37"/>
      <c r="O13" s="37"/>
      <c r="P13" s="37"/>
      <c r="Q13" s="37"/>
      <c r="R13" s="37"/>
      <c r="S13" s="37"/>
      <c r="T13" s="37"/>
      <c r="U13" s="37">
        <v>1</v>
      </c>
      <c r="V13" s="38"/>
      <c r="W13" s="282"/>
      <c r="X13" s="1"/>
    </row>
    <row r="14" spans="1:24" ht="25.5">
      <c r="A14" s="317"/>
      <c r="B14" s="283"/>
      <c r="C14" s="18" t="s">
        <v>46</v>
      </c>
      <c r="D14" s="17" t="s">
        <v>312</v>
      </c>
      <c r="E14" s="17">
        <v>3</v>
      </c>
      <c r="F14" s="19" t="s">
        <v>313</v>
      </c>
      <c r="G14" s="321"/>
      <c r="H14" s="283"/>
      <c r="I14" s="54"/>
      <c r="J14" s="285"/>
      <c r="K14" s="285"/>
      <c r="L14" s="37"/>
      <c r="M14" s="37"/>
      <c r="N14" s="37"/>
      <c r="O14" s="37"/>
      <c r="P14" s="37"/>
      <c r="Q14" s="37"/>
      <c r="R14" s="37">
        <v>1</v>
      </c>
      <c r="S14" s="38"/>
      <c r="T14" s="38"/>
      <c r="U14" s="38"/>
      <c r="V14" s="38"/>
      <c r="W14" s="283"/>
      <c r="X14" s="1"/>
    </row>
    <row r="15" spans="1:24" ht="26.25">
      <c r="A15" s="315">
        <v>4</v>
      </c>
      <c r="B15" s="281" t="s">
        <v>314</v>
      </c>
      <c r="C15" s="18" t="s">
        <v>46</v>
      </c>
      <c r="D15" s="18" t="s">
        <v>315</v>
      </c>
      <c r="E15" s="18">
        <v>1</v>
      </c>
      <c r="F15" s="23" t="s">
        <v>316</v>
      </c>
      <c r="G15" s="320" t="s">
        <v>697</v>
      </c>
      <c r="H15" s="281">
        <v>501.57</v>
      </c>
      <c r="I15" s="54"/>
      <c r="J15" s="284" t="s">
        <v>735</v>
      </c>
      <c r="K15" s="284" t="s">
        <v>728</v>
      </c>
      <c r="L15" s="37"/>
      <c r="M15" s="37"/>
      <c r="N15" s="37"/>
      <c r="O15" s="37"/>
      <c r="P15" s="37"/>
      <c r="Q15" s="37"/>
      <c r="R15" s="37"/>
      <c r="S15" s="37">
        <v>1</v>
      </c>
      <c r="T15" s="38"/>
      <c r="U15" s="38"/>
      <c r="V15" s="38"/>
      <c r="W15" s="281">
        <v>240.76</v>
      </c>
      <c r="X15" s="1"/>
    </row>
    <row r="16" spans="1:24" ht="26.25">
      <c r="A16" s="317"/>
      <c r="B16" s="283"/>
      <c r="C16" s="18" t="s">
        <v>46</v>
      </c>
      <c r="D16" s="18" t="s">
        <v>317</v>
      </c>
      <c r="E16" s="18">
        <v>2</v>
      </c>
      <c r="F16" s="23" t="s">
        <v>318</v>
      </c>
      <c r="G16" s="321"/>
      <c r="H16" s="283"/>
      <c r="I16" s="54"/>
      <c r="J16" s="285"/>
      <c r="K16" s="285"/>
      <c r="L16" s="37"/>
      <c r="M16" s="37"/>
      <c r="N16" s="37"/>
      <c r="O16" s="37"/>
      <c r="P16" s="37"/>
      <c r="Q16" s="37"/>
      <c r="R16" s="37"/>
      <c r="S16" s="37">
        <v>1</v>
      </c>
      <c r="T16" s="38"/>
      <c r="U16" s="38"/>
      <c r="V16" s="38"/>
      <c r="W16" s="283"/>
      <c r="X16" s="1"/>
    </row>
    <row r="17" spans="1:24" ht="25.5">
      <c r="A17" s="315">
        <v>5</v>
      </c>
      <c r="B17" s="281" t="s">
        <v>319</v>
      </c>
      <c r="C17" s="18" t="s">
        <v>46</v>
      </c>
      <c r="D17" s="18" t="s">
        <v>320</v>
      </c>
      <c r="E17" s="18">
        <v>1</v>
      </c>
      <c r="F17" s="19" t="s">
        <v>321</v>
      </c>
      <c r="G17" s="320" t="s">
        <v>698</v>
      </c>
      <c r="H17" s="281">
        <v>502.1</v>
      </c>
      <c r="I17" s="54"/>
      <c r="J17" s="284" t="s">
        <v>736</v>
      </c>
      <c r="K17" s="284" t="s">
        <v>728</v>
      </c>
      <c r="L17" s="37"/>
      <c r="M17" s="37"/>
      <c r="N17" s="37"/>
      <c r="O17" s="37"/>
      <c r="P17" s="37"/>
      <c r="Q17" s="37">
        <v>1</v>
      </c>
      <c r="R17" s="38"/>
      <c r="S17" s="38"/>
      <c r="T17" s="38"/>
      <c r="U17" s="38"/>
      <c r="V17" s="38"/>
      <c r="W17" s="281">
        <v>60.23</v>
      </c>
      <c r="X17" s="1"/>
    </row>
    <row r="18" spans="1:24">
      <c r="A18" s="317"/>
      <c r="B18" s="283"/>
      <c r="C18" s="18" t="s">
        <v>46</v>
      </c>
      <c r="D18" s="18" t="s">
        <v>322</v>
      </c>
      <c r="E18" s="18">
        <v>2</v>
      </c>
      <c r="F18" s="19" t="s">
        <v>323</v>
      </c>
      <c r="G18" s="321"/>
      <c r="H18" s="283"/>
      <c r="I18" s="54">
        <v>1</v>
      </c>
      <c r="J18" s="285"/>
      <c r="K18" s="285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283"/>
      <c r="X18" s="1" t="s">
        <v>722</v>
      </c>
    </row>
    <row r="19" spans="1:24">
      <c r="A19" s="315">
        <v>6</v>
      </c>
      <c r="B19" s="281" t="s">
        <v>324</v>
      </c>
      <c r="C19" s="18" t="s">
        <v>48</v>
      </c>
      <c r="D19" s="18" t="s">
        <v>325</v>
      </c>
      <c r="E19" s="18">
        <v>1</v>
      </c>
      <c r="F19" s="19" t="s">
        <v>326</v>
      </c>
      <c r="G19" s="320" t="s">
        <v>838</v>
      </c>
      <c r="H19" s="281">
        <v>794.96</v>
      </c>
      <c r="I19" s="54"/>
      <c r="J19" s="307"/>
      <c r="K19" s="307"/>
      <c r="L19" s="86"/>
      <c r="M19" s="86"/>
      <c r="N19" s="86"/>
      <c r="O19" s="86"/>
      <c r="P19" s="86">
        <v>1</v>
      </c>
      <c r="Q19" s="38"/>
      <c r="R19" s="38"/>
      <c r="S19" s="38"/>
      <c r="T19" s="38"/>
      <c r="U19" s="38"/>
      <c r="V19" s="38"/>
      <c r="W19" s="281">
        <v>112.55</v>
      </c>
      <c r="X19" s="1"/>
    </row>
    <row r="20" spans="1:24" ht="19.5" customHeight="1">
      <c r="A20" s="316"/>
      <c r="B20" s="282"/>
      <c r="C20" s="18" t="s">
        <v>48</v>
      </c>
      <c r="D20" s="18" t="s">
        <v>327</v>
      </c>
      <c r="E20" s="18">
        <v>2</v>
      </c>
      <c r="F20" s="19" t="s">
        <v>328</v>
      </c>
      <c r="G20" s="322"/>
      <c r="H20" s="282"/>
      <c r="I20" s="54">
        <v>1</v>
      </c>
      <c r="J20" s="308"/>
      <c r="K20" s="30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282"/>
      <c r="X20" s="1"/>
    </row>
    <row r="21" spans="1:24" ht="24" customHeight="1">
      <c r="A21" s="317"/>
      <c r="B21" s="283"/>
      <c r="C21" s="18" t="s">
        <v>48</v>
      </c>
      <c r="D21" s="18" t="s">
        <v>329</v>
      </c>
      <c r="E21" s="18">
        <v>3</v>
      </c>
      <c r="F21" s="19" t="s">
        <v>330</v>
      </c>
      <c r="G21" s="321"/>
      <c r="H21" s="283"/>
      <c r="I21" s="54"/>
      <c r="J21" s="309"/>
      <c r="K21" s="309"/>
      <c r="L21" s="86"/>
      <c r="M21" s="86"/>
      <c r="N21" s="86">
        <v>1</v>
      </c>
      <c r="O21" s="38"/>
      <c r="P21" s="38"/>
      <c r="Q21" s="38"/>
      <c r="R21" s="38"/>
      <c r="S21" s="38"/>
      <c r="T21" s="38"/>
      <c r="U21" s="38"/>
      <c r="V21" s="38"/>
      <c r="W21" s="283"/>
      <c r="X21" s="1"/>
    </row>
    <row r="22" spans="1:24" ht="26.25">
      <c r="A22" s="315">
        <v>7</v>
      </c>
      <c r="B22" s="281" t="s">
        <v>495</v>
      </c>
      <c r="C22" s="113" t="s">
        <v>36</v>
      </c>
      <c r="D22" s="113" t="s">
        <v>496</v>
      </c>
      <c r="E22" s="14">
        <v>1</v>
      </c>
      <c r="F22" s="23" t="s">
        <v>497</v>
      </c>
      <c r="G22" s="320" t="s">
        <v>798</v>
      </c>
      <c r="H22" s="281">
        <v>501.93</v>
      </c>
      <c r="I22" s="54"/>
      <c r="J22" s="307"/>
      <c r="K22" s="307"/>
      <c r="L22" s="86">
        <v>1</v>
      </c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281"/>
      <c r="X22" s="1"/>
    </row>
    <row r="23" spans="1:24" ht="26.25">
      <c r="A23" s="317"/>
      <c r="B23" s="283"/>
      <c r="C23" s="113" t="s">
        <v>36</v>
      </c>
      <c r="D23" s="113" t="s">
        <v>498</v>
      </c>
      <c r="E23" s="14">
        <v>2</v>
      </c>
      <c r="F23" s="23" t="s">
        <v>499</v>
      </c>
      <c r="G23" s="321"/>
      <c r="H23" s="283"/>
      <c r="I23" s="54"/>
      <c r="J23" s="309"/>
      <c r="K23" s="309"/>
      <c r="L23" s="86"/>
      <c r="M23" s="86">
        <v>1</v>
      </c>
      <c r="N23" s="38"/>
      <c r="O23" s="38"/>
      <c r="P23" s="38"/>
      <c r="Q23" s="38"/>
      <c r="R23" s="38"/>
      <c r="S23" s="38"/>
      <c r="T23" s="38"/>
      <c r="U23" s="38"/>
      <c r="V23" s="38"/>
      <c r="W23" s="283"/>
      <c r="X23" s="1"/>
    </row>
    <row r="24" spans="1:24" ht="26.25">
      <c r="A24" s="315">
        <v>8</v>
      </c>
      <c r="B24" s="281" t="s">
        <v>500</v>
      </c>
      <c r="C24" s="113" t="s">
        <v>36</v>
      </c>
      <c r="D24" s="113" t="s">
        <v>501</v>
      </c>
      <c r="E24" s="14">
        <v>1</v>
      </c>
      <c r="F24" s="23" t="s">
        <v>502</v>
      </c>
      <c r="G24" s="320" t="s">
        <v>798</v>
      </c>
      <c r="H24" s="281">
        <v>500.77</v>
      </c>
      <c r="I24" s="54"/>
      <c r="J24" s="307"/>
      <c r="K24" s="307"/>
      <c r="L24" s="86"/>
      <c r="M24" s="86">
        <v>1</v>
      </c>
      <c r="N24" s="38"/>
      <c r="O24" s="38"/>
      <c r="P24" s="38"/>
      <c r="Q24" s="38"/>
      <c r="R24" s="38"/>
      <c r="S24" s="38"/>
      <c r="T24" s="38"/>
      <c r="U24" s="38"/>
      <c r="V24" s="38"/>
      <c r="W24" s="281"/>
      <c r="X24" s="1"/>
    </row>
    <row r="25" spans="1:24" ht="26.25">
      <c r="A25" s="317"/>
      <c r="B25" s="283"/>
      <c r="C25" s="113" t="s">
        <v>36</v>
      </c>
      <c r="D25" s="114" t="s">
        <v>503</v>
      </c>
      <c r="E25" s="21">
        <v>2</v>
      </c>
      <c r="F25" s="28" t="s">
        <v>504</v>
      </c>
      <c r="G25" s="321"/>
      <c r="H25" s="283"/>
      <c r="I25" s="54">
        <v>1</v>
      </c>
      <c r="J25" s="309"/>
      <c r="K25" s="309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283"/>
      <c r="X25" s="1"/>
    </row>
    <row r="26" spans="1:24">
      <c r="A26" s="1"/>
      <c r="B26" s="1"/>
      <c r="C26" s="319" t="s">
        <v>22</v>
      </c>
      <c r="D26" s="319"/>
      <c r="E26" s="1">
        <f>E11+E14+E16+E18+E21+E23+E25+E8</f>
        <v>17</v>
      </c>
      <c r="F26" s="1"/>
      <c r="G26" s="1"/>
      <c r="H26" s="112">
        <f>SUM(H8:H25)</f>
        <v>4315.996666666666</v>
      </c>
      <c r="I26" s="54">
        <f t="shared" ref="I26:W26" si="0">SUM(I8:I25)</f>
        <v>3</v>
      </c>
      <c r="J26" s="54"/>
      <c r="K26" s="54"/>
      <c r="L26" s="54">
        <f t="shared" si="0"/>
        <v>1</v>
      </c>
      <c r="M26" s="54">
        <f t="shared" si="0"/>
        <v>2</v>
      </c>
      <c r="N26" s="54">
        <f t="shared" si="0"/>
        <v>1</v>
      </c>
      <c r="O26" s="54">
        <f t="shared" si="0"/>
        <v>0</v>
      </c>
      <c r="P26" s="54">
        <f t="shared" si="0"/>
        <v>1</v>
      </c>
      <c r="Q26" s="54">
        <f t="shared" si="0"/>
        <v>2</v>
      </c>
      <c r="R26" s="54">
        <f>SUM(R8:R25)</f>
        <v>2</v>
      </c>
      <c r="S26" s="54">
        <f t="shared" si="0"/>
        <v>2</v>
      </c>
      <c r="T26" s="54">
        <f>SUM(T8:T25)</f>
        <v>2</v>
      </c>
      <c r="U26" s="54">
        <f t="shared" si="0"/>
        <v>1</v>
      </c>
      <c r="V26" s="54">
        <f t="shared" si="0"/>
        <v>0</v>
      </c>
      <c r="W26" s="109">
        <f t="shared" si="0"/>
        <v>1125.99</v>
      </c>
      <c r="X26" s="1"/>
    </row>
    <row r="27" spans="1:24">
      <c r="A27" t="s">
        <v>719</v>
      </c>
    </row>
    <row r="28" spans="1:24" ht="25.5">
      <c r="A28" s="35">
        <v>1</v>
      </c>
      <c r="B28" s="36" t="s">
        <v>96</v>
      </c>
      <c r="C28" s="15" t="s">
        <v>49</v>
      </c>
      <c r="D28" s="16" t="s">
        <v>97</v>
      </c>
      <c r="E28" s="17">
        <v>1</v>
      </c>
      <c r="F28" s="19" t="s">
        <v>98</v>
      </c>
    </row>
  </sheetData>
  <mergeCells count="94">
    <mergeCell ref="J6:J7"/>
    <mergeCell ref="K6:K7"/>
    <mergeCell ref="M9:M10"/>
    <mergeCell ref="N9:N10"/>
    <mergeCell ref="X9:X10"/>
    <mergeCell ref="R9:R10"/>
    <mergeCell ref="S9:S10"/>
    <mergeCell ref="T9:T10"/>
    <mergeCell ref="U9:U10"/>
    <mergeCell ref="V9:V10"/>
    <mergeCell ref="O9:O10"/>
    <mergeCell ref="L9:L10"/>
    <mergeCell ref="P9:P10"/>
    <mergeCell ref="C26:D26"/>
    <mergeCell ref="H24:H25"/>
    <mergeCell ref="J9:J11"/>
    <mergeCell ref="K9:K11"/>
    <mergeCell ref="J24:J25"/>
    <mergeCell ref="K24:K25"/>
    <mergeCell ref="J17:J18"/>
    <mergeCell ref="K17:K18"/>
    <mergeCell ref="J19:J21"/>
    <mergeCell ref="K19:K21"/>
    <mergeCell ref="J12:J14"/>
    <mergeCell ref="K12:K14"/>
    <mergeCell ref="J15:J16"/>
    <mergeCell ref="K15:K16"/>
    <mergeCell ref="J22:J23"/>
    <mergeCell ref="K22:K23"/>
    <mergeCell ref="A1:X1"/>
    <mergeCell ref="A5:A7"/>
    <mergeCell ref="B5:B7"/>
    <mergeCell ref="C5:C7"/>
    <mergeCell ref="D5:D7"/>
    <mergeCell ref="E5:E7"/>
    <mergeCell ref="X5:X7"/>
    <mergeCell ref="I6:I7"/>
    <mergeCell ref="L6:L7"/>
    <mergeCell ref="M6:M7"/>
    <mergeCell ref="N6:N7"/>
    <mergeCell ref="V6:V7"/>
    <mergeCell ref="W3:X3"/>
    <mergeCell ref="G5:G7"/>
    <mergeCell ref="W5:W7"/>
    <mergeCell ref="F5:F7"/>
    <mergeCell ref="A24:A25"/>
    <mergeCell ref="A4:X4"/>
    <mergeCell ref="U6:U7"/>
    <mergeCell ref="S6:T6"/>
    <mergeCell ref="O6:P6"/>
    <mergeCell ref="I5:V5"/>
    <mergeCell ref="H15:H16"/>
    <mergeCell ref="H17:H18"/>
    <mergeCell ref="B24:B25"/>
    <mergeCell ref="G24:G25"/>
    <mergeCell ref="B19:B21"/>
    <mergeCell ref="G19:G21"/>
    <mergeCell ref="W15:W16"/>
    <mergeCell ref="W17:W18"/>
    <mergeCell ref="W22:W23"/>
    <mergeCell ref="W24:W25"/>
    <mergeCell ref="A2:X2"/>
    <mergeCell ref="Q6:R6"/>
    <mergeCell ref="H5:H7"/>
    <mergeCell ref="H9:H11"/>
    <mergeCell ref="H12:H14"/>
    <mergeCell ref="W9:W11"/>
    <mergeCell ref="W12:W14"/>
    <mergeCell ref="A9:A11"/>
    <mergeCell ref="A12:A14"/>
    <mergeCell ref="I9:I10"/>
    <mergeCell ref="B12:B14"/>
    <mergeCell ref="G12:G14"/>
    <mergeCell ref="C9:C10"/>
    <mergeCell ref="F9:F10"/>
    <mergeCell ref="A3:V3"/>
    <mergeCell ref="Q9:Q10"/>
    <mergeCell ref="B9:B11"/>
    <mergeCell ref="G9:G11"/>
    <mergeCell ref="D9:D10"/>
    <mergeCell ref="E9:E10"/>
    <mergeCell ref="A15:A16"/>
    <mergeCell ref="B15:B16"/>
    <mergeCell ref="G15:G16"/>
    <mergeCell ref="A17:A18"/>
    <mergeCell ref="A22:A23"/>
    <mergeCell ref="A19:A21"/>
    <mergeCell ref="W19:W21"/>
    <mergeCell ref="B22:B23"/>
    <mergeCell ref="G22:G23"/>
    <mergeCell ref="H22:H23"/>
    <mergeCell ref="H19:H21"/>
    <mergeCell ref="B17:B18"/>
    <mergeCell ref="G17:G18"/>
  </mergeCells>
  <pageMargins left="0.16" right="0.08" top="0.19" bottom="0.19" header="0.14000000000000001" footer="0.1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5"/>
  <sheetViews>
    <sheetView showGridLines="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M11" sqref="M11"/>
    </sheetView>
  </sheetViews>
  <sheetFormatPr defaultRowHeight="5.65" customHeight="1"/>
  <cols>
    <col min="1" max="1" width="4.28515625" customWidth="1"/>
    <col min="2" max="2" width="8.42578125" customWidth="1"/>
    <col min="3" max="3" width="7.85546875" customWidth="1"/>
    <col min="4" max="4" width="9.28515625" customWidth="1"/>
    <col min="5" max="5" width="4.140625" customWidth="1"/>
    <col min="6" max="6" width="17.85546875" customWidth="1"/>
    <col min="7" max="7" width="12" customWidth="1"/>
    <col min="8" max="8" width="8.28515625" customWidth="1"/>
    <col min="9" max="9" width="9.140625" customWidth="1"/>
    <col min="10" max="10" width="9.42578125" customWidth="1"/>
    <col min="11" max="11" width="3.7109375" style="55" hidden="1" customWidth="1"/>
    <col min="12" max="12" width="3.5703125" customWidth="1"/>
    <col min="13" max="13" width="3.85546875" customWidth="1"/>
    <col min="14" max="14" width="2.7109375" customWidth="1"/>
    <col min="15" max="15" width="4.42578125" customWidth="1"/>
    <col min="16" max="16" width="2.5703125" customWidth="1"/>
    <col min="17" max="17" width="2.42578125" customWidth="1"/>
    <col min="18" max="18" width="2.5703125" customWidth="1"/>
    <col min="19" max="19" width="2.85546875" customWidth="1"/>
    <col min="20" max="20" width="2.5703125" customWidth="1"/>
    <col min="21" max="21" width="4" customWidth="1"/>
    <col min="22" max="22" width="4.140625" customWidth="1"/>
    <col min="23" max="23" width="6" customWidth="1"/>
    <col min="24" max="24" width="7.85546875" customWidth="1"/>
  </cols>
  <sheetData>
    <row r="1" spans="1:24" ht="15">
      <c r="A1" s="299" t="s">
        <v>19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</row>
    <row r="2" spans="1:24" ht="15">
      <c r="A2" s="355" t="str">
        <f>Patna!A2</f>
        <v>Progress Report for the construction of Model School (2010-11)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7"/>
    </row>
    <row r="3" spans="1:24" ht="15">
      <c r="A3" s="297" t="s">
        <v>787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87" t="str">
        <f>Summary!X3</f>
        <v>Date:-31.07.2014</v>
      </c>
      <c r="W3" s="287"/>
      <c r="X3" s="288"/>
    </row>
    <row r="4" spans="1:24" ht="21.75" customHeight="1">
      <c r="A4" s="286" t="s">
        <v>781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</row>
    <row r="5" spans="1:24" ht="12.75" customHeight="1">
      <c r="A5" s="289" t="s">
        <v>0</v>
      </c>
      <c r="B5" s="289" t="s">
        <v>1</v>
      </c>
      <c r="C5" s="289" t="s">
        <v>2</v>
      </c>
      <c r="D5" s="289" t="s">
        <v>3</v>
      </c>
      <c r="E5" s="289" t="s">
        <v>0</v>
      </c>
      <c r="F5" s="289" t="s">
        <v>4</v>
      </c>
      <c r="G5" s="289" t="s">
        <v>5</v>
      </c>
      <c r="H5" s="289" t="s">
        <v>6</v>
      </c>
      <c r="I5" s="110"/>
      <c r="J5" s="110"/>
      <c r="K5" s="348" t="s">
        <v>16</v>
      </c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50"/>
      <c r="W5" s="343" t="s">
        <v>20</v>
      </c>
      <c r="X5" s="334" t="s">
        <v>14</v>
      </c>
    </row>
    <row r="6" spans="1:24" ht="18" customHeight="1">
      <c r="A6" s="289"/>
      <c r="B6" s="289"/>
      <c r="C6" s="289"/>
      <c r="D6" s="289"/>
      <c r="E6" s="289"/>
      <c r="F6" s="289"/>
      <c r="G6" s="289"/>
      <c r="H6" s="289"/>
      <c r="I6" s="289" t="s">
        <v>726</v>
      </c>
      <c r="J6" s="289" t="s">
        <v>727</v>
      </c>
      <c r="K6" s="337" t="s">
        <v>7</v>
      </c>
      <c r="L6" s="339" t="s">
        <v>15</v>
      </c>
      <c r="M6" s="341" t="s">
        <v>10</v>
      </c>
      <c r="N6" s="343" t="s">
        <v>9</v>
      </c>
      <c r="O6" s="351" t="s">
        <v>17</v>
      </c>
      <c r="P6" s="352"/>
      <c r="Q6" s="351" t="s">
        <v>18</v>
      </c>
      <c r="R6" s="352"/>
      <c r="S6" s="351" t="s">
        <v>56</v>
      </c>
      <c r="T6" s="352"/>
      <c r="U6" s="353" t="s">
        <v>13</v>
      </c>
      <c r="V6" s="346" t="s">
        <v>8</v>
      </c>
      <c r="W6" s="344"/>
      <c r="X6" s="335"/>
    </row>
    <row r="7" spans="1:24" ht="30.75" customHeight="1">
      <c r="A7" s="289"/>
      <c r="B7" s="289"/>
      <c r="C7" s="289"/>
      <c r="D7" s="289"/>
      <c r="E7" s="289"/>
      <c r="F7" s="289"/>
      <c r="G7" s="289"/>
      <c r="H7" s="289"/>
      <c r="I7" s="289"/>
      <c r="J7" s="289"/>
      <c r="K7" s="338"/>
      <c r="L7" s="340"/>
      <c r="M7" s="342"/>
      <c r="N7" s="345"/>
      <c r="O7" s="110" t="s">
        <v>11</v>
      </c>
      <c r="P7" s="110" t="s">
        <v>12</v>
      </c>
      <c r="Q7" s="110" t="s">
        <v>11</v>
      </c>
      <c r="R7" s="110" t="s">
        <v>12</v>
      </c>
      <c r="S7" s="110" t="s">
        <v>11</v>
      </c>
      <c r="T7" s="110" t="s">
        <v>12</v>
      </c>
      <c r="U7" s="354"/>
      <c r="V7" s="347"/>
      <c r="W7" s="345"/>
      <c r="X7" s="336"/>
    </row>
    <row r="8" spans="1:24" ht="15">
      <c r="A8" s="281">
        <v>1</v>
      </c>
      <c r="B8" s="281" t="s">
        <v>255</v>
      </c>
      <c r="C8" s="15" t="s">
        <v>256</v>
      </c>
      <c r="D8" s="19" t="s">
        <v>257</v>
      </c>
      <c r="E8" s="17">
        <v>1</v>
      </c>
      <c r="F8" s="19" t="s">
        <v>258</v>
      </c>
      <c r="G8" s="294" t="s">
        <v>701</v>
      </c>
      <c r="H8" s="281">
        <v>825.41</v>
      </c>
      <c r="I8" s="281" t="s">
        <v>739</v>
      </c>
      <c r="J8" s="281" t="s">
        <v>728</v>
      </c>
      <c r="K8" s="54"/>
      <c r="L8" s="37"/>
      <c r="M8" s="37"/>
      <c r="N8" s="37"/>
      <c r="O8" s="37"/>
      <c r="P8" s="37">
        <v>1</v>
      </c>
      <c r="Q8" s="38"/>
      <c r="R8" s="38"/>
      <c r="S8" s="38"/>
      <c r="T8" s="38"/>
      <c r="U8" s="38"/>
      <c r="V8" s="38"/>
      <c r="W8" s="281">
        <v>273.44</v>
      </c>
      <c r="X8" s="1"/>
    </row>
    <row r="9" spans="1:24" ht="15">
      <c r="A9" s="282"/>
      <c r="B9" s="282"/>
      <c r="C9" s="15" t="s">
        <v>256</v>
      </c>
      <c r="D9" s="19" t="s">
        <v>256</v>
      </c>
      <c r="E9" s="17">
        <v>2</v>
      </c>
      <c r="F9" s="19" t="s">
        <v>259</v>
      </c>
      <c r="G9" s="295"/>
      <c r="H9" s="282"/>
      <c r="I9" s="282"/>
      <c r="J9" s="282"/>
      <c r="K9" s="54"/>
      <c r="L9" s="37"/>
      <c r="M9" s="37"/>
      <c r="N9" s="37"/>
      <c r="O9" s="37"/>
      <c r="P9" s="37"/>
      <c r="Q9" s="37"/>
      <c r="R9" s="37"/>
      <c r="S9" s="37"/>
      <c r="T9" s="37">
        <v>1</v>
      </c>
      <c r="U9" s="38"/>
      <c r="V9" s="38"/>
      <c r="W9" s="282"/>
      <c r="X9" s="1"/>
    </row>
    <row r="10" spans="1:24" ht="23.25">
      <c r="A10" s="283"/>
      <c r="B10" s="283"/>
      <c r="C10" s="15" t="s">
        <v>256</v>
      </c>
      <c r="D10" s="19" t="s">
        <v>260</v>
      </c>
      <c r="E10" s="17">
        <v>3</v>
      </c>
      <c r="F10" s="31" t="s">
        <v>261</v>
      </c>
      <c r="G10" s="296"/>
      <c r="H10" s="283"/>
      <c r="I10" s="283"/>
      <c r="J10" s="283"/>
      <c r="K10" s="54"/>
      <c r="L10" s="37"/>
      <c r="M10" s="37"/>
      <c r="N10" s="37"/>
      <c r="O10" s="37">
        <v>1</v>
      </c>
      <c r="P10" s="38"/>
      <c r="Q10" s="38"/>
      <c r="R10" s="38"/>
      <c r="S10" s="38"/>
      <c r="T10" s="38"/>
      <c r="U10" s="38"/>
      <c r="V10" s="38"/>
      <c r="W10" s="283"/>
      <c r="X10" s="1"/>
    </row>
    <row r="11" spans="1:24" ht="22.5">
      <c r="A11" s="281">
        <v>2</v>
      </c>
      <c r="B11" s="281" t="s">
        <v>262</v>
      </c>
      <c r="C11" s="15" t="s">
        <v>256</v>
      </c>
      <c r="D11" s="19" t="s">
        <v>263</v>
      </c>
      <c r="E11" s="17">
        <v>1</v>
      </c>
      <c r="F11" s="30" t="s">
        <v>264</v>
      </c>
      <c r="G11" s="294" t="s">
        <v>682</v>
      </c>
      <c r="H11" s="281">
        <v>804.31</v>
      </c>
      <c r="I11" s="281" t="s">
        <v>731</v>
      </c>
      <c r="J11" s="281" t="s">
        <v>728</v>
      </c>
      <c r="K11" s="54"/>
      <c r="L11" s="37"/>
      <c r="M11" s="37"/>
      <c r="N11" s="37"/>
      <c r="O11" s="37"/>
      <c r="P11" s="37">
        <v>1</v>
      </c>
      <c r="Q11" s="38"/>
      <c r="R11" s="38"/>
      <c r="S11" s="38"/>
      <c r="T11" s="38"/>
      <c r="U11" s="38"/>
      <c r="V11" s="38"/>
      <c r="W11" s="281">
        <v>168.06</v>
      </c>
      <c r="X11" s="1"/>
    </row>
    <row r="12" spans="1:24" ht="25.5">
      <c r="A12" s="282"/>
      <c r="B12" s="282"/>
      <c r="C12" s="15" t="s">
        <v>256</v>
      </c>
      <c r="D12" s="19" t="s">
        <v>265</v>
      </c>
      <c r="E12" s="17">
        <v>2</v>
      </c>
      <c r="F12" s="19" t="s">
        <v>266</v>
      </c>
      <c r="G12" s="295"/>
      <c r="H12" s="282"/>
      <c r="I12" s="282"/>
      <c r="J12" s="282"/>
      <c r="K12" s="54"/>
      <c r="L12" s="37"/>
      <c r="M12" s="37"/>
      <c r="N12" s="37"/>
      <c r="O12" s="37"/>
      <c r="P12" s="37">
        <v>1</v>
      </c>
      <c r="Q12" s="38"/>
      <c r="R12" s="38"/>
      <c r="S12" s="38"/>
      <c r="T12" s="38"/>
      <c r="U12" s="38"/>
      <c r="V12" s="38"/>
      <c r="W12" s="282"/>
      <c r="X12" s="36"/>
    </row>
    <row r="13" spans="1:24" ht="15">
      <c r="A13" s="283"/>
      <c r="B13" s="283"/>
      <c r="C13" s="15" t="s">
        <v>256</v>
      </c>
      <c r="D13" s="19" t="s">
        <v>267</v>
      </c>
      <c r="E13" s="17">
        <v>3</v>
      </c>
      <c r="F13" s="19" t="s">
        <v>268</v>
      </c>
      <c r="G13" s="296"/>
      <c r="H13" s="283"/>
      <c r="I13" s="283"/>
      <c r="J13" s="283"/>
      <c r="K13" s="54">
        <v>1</v>
      </c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283"/>
      <c r="X13" s="1"/>
    </row>
    <row r="14" spans="1:24" ht="15">
      <c r="A14" s="14">
        <v>3</v>
      </c>
      <c r="B14" s="14" t="s">
        <v>269</v>
      </c>
      <c r="C14" s="15" t="s">
        <v>256</v>
      </c>
      <c r="D14" s="19" t="s">
        <v>270</v>
      </c>
      <c r="E14" s="17">
        <v>1</v>
      </c>
      <c r="F14" s="19" t="s">
        <v>271</v>
      </c>
      <c r="G14" s="58" t="s">
        <v>702</v>
      </c>
      <c r="H14" s="14">
        <v>277.48</v>
      </c>
      <c r="I14" s="14"/>
      <c r="J14" s="14"/>
      <c r="K14" s="54"/>
      <c r="L14" s="37"/>
      <c r="M14" s="37"/>
      <c r="N14" s="37"/>
      <c r="O14" s="37"/>
      <c r="P14" s="37"/>
      <c r="Q14" s="37"/>
      <c r="R14" s="37">
        <v>1</v>
      </c>
      <c r="S14" s="38"/>
      <c r="T14" s="38"/>
      <c r="U14" s="38"/>
      <c r="V14" s="38"/>
      <c r="W14" s="14">
        <v>105.58</v>
      </c>
      <c r="X14" s="1"/>
    </row>
    <row r="15" spans="1:24" ht="18.75" customHeight="1">
      <c r="A15" s="1"/>
      <c r="B15" s="1"/>
      <c r="C15" s="358" t="s">
        <v>22</v>
      </c>
      <c r="D15" s="358"/>
      <c r="E15" s="54">
        <f>E10+E13+E14</f>
        <v>7</v>
      </c>
      <c r="F15" s="1"/>
      <c r="G15" s="1"/>
      <c r="H15" s="116">
        <f>SUM(H8:H14)</f>
        <v>1907.1999999999998</v>
      </c>
      <c r="I15" s="29"/>
      <c r="J15" s="29"/>
      <c r="K15" s="115">
        <f t="shared" ref="K15:W15" si="0">SUM(K8:K14)</f>
        <v>1</v>
      </c>
      <c r="L15" s="115">
        <f t="shared" si="0"/>
        <v>0</v>
      </c>
      <c r="M15" s="115">
        <f t="shared" si="0"/>
        <v>0</v>
      </c>
      <c r="N15" s="115">
        <f>SUM(N8:N14)</f>
        <v>0</v>
      </c>
      <c r="O15" s="115">
        <f>SUM(O8:O14)</f>
        <v>1</v>
      </c>
      <c r="P15" s="115">
        <f>SUM(P8:P14)</f>
        <v>3</v>
      </c>
      <c r="Q15" s="115">
        <f t="shared" si="0"/>
        <v>0</v>
      </c>
      <c r="R15" s="115">
        <f>SUM(R8:R14)</f>
        <v>1</v>
      </c>
      <c r="S15" s="115">
        <f t="shared" si="0"/>
        <v>0</v>
      </c>
      <c r="T15" s="115">
        <f t="shared" si="0"/>
        <v>1</v>
      </c>
      <c r="U15" s="115">
        <f t="shared" si="0"/>
        <v>0</v>
      </c>
      <c r="V15" s="115">
        <f t="shared" si="0"/>
        <v>0</v>
      </c>
      <c r="W15" s="116">
        <f t="shared" si="0"/>
        <v>547.08000000000004</v>
      </c>
      <c r="X15" s="1"/>
    </row>
  </sheetData>
  <mergeCells count="42">
    <mergeCell ref="A2:X2"/>
    <mergeCell ref="A3:U3"/>
    <mergeCell ref="C15:D15"/>
    <mergeCell ref="W8:W10"/>
    <mergeCell ref="A11:A13"/>
    <mergeCell ref="B11:B13"/>
    <mergeCell ref="G11:G13"/>
    <mergeCell ref="H11:H13"/>
    <mergeCell ref="I11:I13"/>
    <mergeCell ref="J11:J13"/>
    <mergeCell ref="W11:W13"/>
    <mergeCell ref="A8:A10"/>
    <mergeCell ref="B8:B10"/>
    <mergeCell ref="G8:G10"/>
    <mergeCell ref="H8:H10"/>
    <mergeCell ref="I8:I10"/>
    <mergeCell ref="J8:J10"/>
    <mergeCell ref="V6:V7"/>
    <mergeCell ref="G5:G7"/>
    <mergeCell ref="H5:H7"/>
    <mergeCell ref="K5:V5"/>
    <mergeCell ref="N6:N7"/>
    <mergeCell ref="O6:P6"/>
    <mergeCell ref="Q6:R6"/>
    <mergeCell ref="S6:T6"/>
    <mergeCell ref="U6:U7"/>
    <mergeCell ref="A1:X1"/>
    <mergeCell ref="V3:X3"/>
    <mergeCell ref="A4:X4"/>
    <mergeCell ref="A5:A7"/>
    <mergeCell ref="B5:B7"/>
    <mergeCell ref="C5:C7"/>
    <mergeCell ref="D5:D7"/>
    <mergeCell ref="E5:E7"/>
    <mergeCell ref="F5:F7"/>
    <mergeCell ref="X5:X7"/>
    <mergeCell ref="I6:I7"/>
    <mergeCell ref="J6:J7"/>
    <mergeCell ref="K6:K7"/>
    <mergeCell ref="L6:L7"/>
    <mergeCell ref="M6:M7"/>
    <mergeCell ref="W5:W7"/>
  </mergeCells>
  <pageMargins left="0.15748031496062992" right="0.15748031496062992" top="0.19685039370078741" bottom="0.11811023622047245" header="0.11811023622047245" footer="0.11811023622047245"/>
  <pageSetup paperSize="9" scale="9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X23"/>
  <sheetViews>
    <sheetView showGridLines="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G8" sqref="G8:G10"/>
    </sheetView>
  </sheetViews>
  <sheetFormatPr defaultRowHeight="5.65" customHeight="1"/>
  <cols>
    <col min="1" max="1" width="4.28515625" customWidth="1"/>
    <col min="2" max="2" width="8.42578125" customWidth="1"/>
    <col min="3" max="3" width="7.85546875" customWidth="1"/>
    <col min="4" max="4" width="10.140625" customWidth="1"/>
    <col min="5" max="5" width="5" customWidth="1"/>
    <col min="6" max="6" width="18.5703125" customWidth="1"/>
    <col min="7" max="7" width="12" customWidth="1"/>
    <col min="8" max="8" width="8.28515625" customWidth="1"/>
    <col min="9" max="9" width="9.140625" customWidth="1"/>
    <col min="10" max="10" width="9.42578125" customWidth="1"/>
    <col min="11" max="11" width="3.7109375" style="55" customWidth="1"/>
    <col min="12" max="12" width="3.5703125" customWidth="1"/>
    <col min="13" max="13" width="3.85546875" customWidth="1"/>
    <col min="14" max="14" width="2.7109375" customWidth="1"/>
    <col min="15" max="15" width="4.42578125" customWidth="1"/>
    <col min="16" max="16" width="2.5703125" customWidth="1"/>
    <col min="17" max="17" width="2.42578125" customWidth="1"/>
    <col min="18" max="18" width="2.5703125" customWidth="1"/>
    <col min="19" max="19" width="2.85546875" customWidth="1"/>
    <col min="20" max="20" width="2.5703125" customWidth="1"/>
    <col min="21" max="21" width="4" customWidth="1"/>
    <col min="22" max="22" width="4.140625" customWidth="1"/>
    <col min="23" max="23" width="6" customWidth="1"/>
    <col min="24" max="24" width="7.85546875" customWidth="1"/>
  </cols>
  <sheetData>
    <row r="1" spans="1:24" ht="15">
      <c r="A1" s="299" t="s">
        <v>19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</row>
    <row r="2" spans="1:24" ht="15">
      <c r="A2" s="355" t="str">
        <f>Patna!A2</f>
        <v>Progress Report for the construction of Model School (2010-11)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7"/>
    </row>
    <row r="3" spans="1:24" ht="15">
      <c r="A3" s="297" t="s">
        <v>788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87" t="str">
        <f>Summary!X3</f>
        <v>Date:-31.07.2014</v>
      </c>
      <c r="W3" s="287"/>
      <c r="X3" s="288"/>
    </row>
    <row r="4" spans="1:24" ht="21.75" customHeight="1">
      <c r="A4" s="286" t="s">
        <v>801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</row>
    <row r="5" spans="1:24" ht="12.75" customHeight="1">
      <c r="A5" s="289" t="s">
        <v>0</v>
      </c>
      <c r="B5" s="289" t="s">
        <v>1</v>
      </c>
      <c r="C5" s="289" t="s">
        <v>2</v>
      </c>
      <c r="D5" s="289" t="s">
        <v>3</v>
      </c>
      <c r="E5" s="289" t="s">
        <v>0</v>
      </c>
      <c r="F5" s="289" t="s">
        <v>4</v>
      </c>
      <c r="G5" s="289" t="s">
        <v>5</v>
      </c>
      <c r="H5" s="289" t="s">
        <v>6</v>
      </c>
      <c r="I5" s="40"/>
      <c r="J5" s="40"/>
      <c r="K5" s="348" t="s">
        <v>16</v>
      </c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50"/>
      <c r="W5" s="343" t="s">
        <v>20</v>
      </c>
      <c r="X5" s="334" t="s">
        <v>14</v>
      </c>
    </row>
    <row r="6" spans="1:24" ht="18" customHeight="1">
      <c r="A6" s="289"/>
      <c r="B6" s="289"/>
      <c r="C6" s="289"/>
      <c r="D6" s="289"/>
      <c r="E6" s="289"/>
      <c r="F6" s="289"/>
      <c r="G6" s="289"/>
      <c r="H6" s="289"/>
      <c r="I6" s="289" t="s">
        <v>726</v>
      </c>
      <c r="J6" s="289" t="s">
        <v>727</v>
      </c>
      <c r="K6" s="337" t="s">
        <v>7</v>
      </c>
      <c r="L6" s="339" t="s">
        <v>15</v>
      </c>
      <c r="M6" s="341" t="s">
        <v>10</v>
      </c>
      <c r="N6" s="343" t="s">
        <v>9</v>
      </c>
      <c r="O6" s="351" t="s">
        <v>17</v>
      </c>
      <c r="P6" s="352"/>
      <c r="Q6" s="351" t="s">
        <v>18</v>
      </c>
      <c r="R6" s="352"/>
      <c r="S6" s="351" t="s">
        <v>56</v>
      </c>
      <c r="T6" s="352"/>
      <c r="U6" s="353" t="s">
        <v>13</v>
      </c>
      <c r="V6" s="346" t="s">
        <v>8</v>
      </c>
      <c r="W6" s="344"/>
      <c r="X6" s="335"/>
    </row>
    <row r="7" spans="1:24" ht="30.75" customHeight="1">
      <c r="A7" s="289"/>
      <c r="B7" s="289"/>
      <c r="C7" s="289"/>
      <c r="D7" s="289"/>
      <c r="E7" s="289"/>
      <c r="F7" s="289"/>
      <c r="G7" s="289"/>
      <c r="H7" s="289"/>
      <c r="I7" s="289"/>
      <c r="J7" s="289"/>
      <c r="K7" s="338"/>
      <c r="L7" s="340"/>
      <c r="M7" s="342"/>
      <c r="N7" s="345"/>
      <c r="O7" s="40" t="s">
        <v>11</v>
      </c>
      <c r="P7" s="40" t="s">
        <v>12</v>
      </c>
      <c r="Q7" s="40" t="s">
        <v>11</v>
      </c>
      <c r="R7" s="40" t="s">
        <v>12</v>
      </c>
      <c r="S7" s="40" t="s">
        <v>11</v>
      </c>
      <c r="T7" s="40" t="s">
        <v>12</v>
      </c>
      <c r="U7" s="354"/>
      <c r="V7" s="347"/>
      <c r="W7" s="345"/>
      <c r="X7" s="336"/>
    </row>
    <row r="8" spans="1:24" ht="26.25">
      <c r="A8" s="281">
        <v>1</v>
      </c>
      <c r="B8" s="281" t="s">
        <v>272</v>
      </c>
      <c r="C8" s="15" t="s">
        <v>760</v>
      </c>
      <c r="D8" s="15" t="s">
        <v>273</v>
      </c>
      <c r="E8" s="18">
        <v>1</v>
      </c>
      <c r="F8" s="23" t="s">
        <v>274</v>
      </c>
      <c r="G8" s="294" t="s">
        <v>720</v>
      </c>
      <c r="H8" s="281">
        <v>806.12</v>
      </c>
      <c r="I8" s="281"/>
      <c r="J8" s="281"/>
      <c r="K8" s="54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281"/>
      <c r="X8" s="1"/>
    </row>
    <row r="9" spans="1:24" ht="26.25">
      <c r="A9" s="282"/>
      <c r="B9" s="282"/>
      <c r="C9" s="15" t="s">
        <v>760</v>
      </c>
      <c r="D9" s="15" t="s">
        <v>275</v>
      </c>
      <c r="E9" s="18">
        <v>2</v>
      </c>
      <c r="F9" s="23" t="s">
        <v>276</v>
      </c>
      <c r="G9" s="295"/>
      <c r="H9" s="282"/>
      <c r="I9" s="282"/>
      <c r="J9" s="282"/>
      <c r="K9" s="54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282"/>
      <c r="X9" s="1"/>
    </row>
    <row r="10" spans="1:24" ht="28.5" customHeight="1">
      <c r="A10" s="283"/>
      <c r="B10" s="283"/>
      <c r="C10" s="15" t="s">
        <v>760</v>
      </c>
      <c r="D10" s="15" t="s">
        <v>277</v>
      </c>
      <c r="E10" s="18">
        <v>3</v>
      </c>
      <c r="F10" s="23" t="s">
        <v>278</v>
      </c>
      <c r="G10" s="296"/>
      <c r="H10" s="283"/>
      <c r="I10" s="283"/>
      <c r="J10" s="283"/>
      <c r="K10" s="54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283"/>
      <c r="X10" s="1"/>
    </row>
    <row r="11" spans="1:24" ht="25.5">
      <c r="A11" s="281">
        <v>2</v>
      </c>
      <c r="B11" s="281" t="s">
        <v>279</v>
      </c>
      <c r="C11" s="15" t="s">
        <v>760</v>
      </c>
      <c r="D11" s="15" t="s">
        <v>280</v>
      </c>
      <c r="E11" s="18">
        <v>1</v>
      </c>
      <c r="F11" s="19" t="s">
        <v>281</v>
      </c>
      <c r="G11" s="294" t="s">
        <v>757</v>
      </c>
      <c r="H11" s="281">
        <v>816.34</v>
      </c>
      <c r="I11" s="281"/>
      <c r="J11" s="281"/>
      <c r="K11" s="54"/>
      <c r="L11" s="86"/>
      <c r="M11" s="86"/>
      <c r="N11" s="86"/>
      <c r="O11" s="86"/>
      <c r="P11" s="86">
        <v>1</v>
      </c>
      <c r="Q11" s="38"/>
      <c r="R11" s="38"/>
      <c r="S11" s="38"/>
      <c r="T11" s="38"/>
      <c r="U11" s="38"/>
      <c r="V11" s="38"/>
      <c r="W11" s="281">
        <v>233.27</v>
      </c>
      <c r="X11" s="1"/>
    </row>
    <row r="12" spans="1:24" ht="26.25">
      <c r="A12" s="282"/>
      <c r="B12" s="282"/>
      <c r="C12" s="15" t="s">
        <v>760</v>
      </c>
      <c r="D12" s="15" t="s">
        <v>282</v>
      </c>
      <c r="E12" s="18">
        <v>2</v>
      </c>
      <c r="F12" s="23" t="s">
        <v>283</v>
      </c>
      <c r="G12" s="295"/>
      <c r="H12" s="282"/>
      <c r="I12" s="282"/>
      <c r="J12" s="282"/>
      <c r="K12" s="54"/>
      <c r="L12" s="86"/>
      <c r="M12" s="86"/>
      <c r="N12" s="86">
        <v>1</v>
      </c>
      <c r="O12" s="38"/>
      <c r="P12" s="38"/>
      <c r="Q12" s="38"/>
      <c r="R12" s="38"/>
      <c r="S12" s="38"/>
      <c r="T12" s="38"/>
      <c r="U12" s="38"/>
      <c r="V12" s="38"/>
      <c r="W12" s="282"/>
      <c r="X12" s="1"/>
    </row>
    <row r="13" spans="1:24" ht="15">
      <c r="A13" s="283"/>
      <c r="B13" s="283"/>
      <c r="C13" s="15" t="s">
        <v>760</v>
      </c>
      <c r="D13" s="15" t="s">
        <v>284</v>
      </c>
      <c r="E13" s="18">
        <v>3</v>
      </c>
      <c r="F13" s="19" t="s">
        <v>285</v>
      </c>
      <c r="G13" s="296"/>
      <c r="H13" s="283"/>
      <c r="I13" s="283"/>
      <c r="J13" s="283"/>
      <c r="K13" s="54"/>
      <c r="L13" s="86"/>
      <c r="M13" s="86"/>
      <c r="N13" s="86"/>
      <c r="O13" s="86"/>
      <c r="P13" s="86">
        <v>1</v>
      </c>
      <c r="Q13" s="38"/>
      <c r="R13" s="38"/>
      <c r="S13" s="38"/>
      <c r="T13" s="38"/>
      <c r="U13" s="38"/>
      <c r="V13" s="38"/>
      <c r="W13" s="283"/>
      <c r="X13" s="1"/>
    </row>
    <row r="14" spans="1:24" ht="15">
      <c r="A14" s="281">
        <v>3</v>
      </c>
      <c r="B14" s="281" t="s">
        <v>286</v>
      </c>
      <c r="C14" s="15" t="s">
        <v>760</v>
      </c>
      <c r="D14" s="15" t="s">
        <v>287</v>
      </c>
      <c r="E14" s="18">
        <v>1</v>
      </c>
      <c r="F14" s="19" t="s">
        <v>288</v>
      </c>
      <c r="G14" s="294" t="s">
        <v>703</v>
      </c>
      <c r="H14" s="281">
        <v>544.95000000000005</v>
      </c>
      <c r="I14" s="281"/>
      <c r="J14" s="281"/>
      <c r="K14" s="54"/>
      <c r="L14" s="86"/>
      <c r="M14" s="86"/>
      <c r="N14" s="86">
        <v>1</v>
      </c>
      <c r="O14" s="38"/>
      <c r="P14" s="38"/>
      <c r="Q14" s="38"/>
      <c r="R14" s="38"/>
      <c r="S14" s="38"/>
      <c r="T14" s="38"/>
      <c r="U14" s="38"/>
      <c r="V14" s="38"/>
      <c r="W14" s="281"/>
      <c r="X14" s="1"/>
    </row>
    <row r="15" spans="1:24" ht="15">
      <c r="A15" s="283"/>
      <c r="B15" s="283"/>
      <c r="C15" s="15" t="s">
        <v>760</v>
      </c>
      <c r="D15" s="15" t="s">
        <v>289</v>
      </c>
      <c r="E15" s="18">
        <v>2</v>
      </c>
      <c r="F15" s="19" t="s">
        <v>290</v>
      </c>
      <c r="G15" s="296"/>
      <c r="H15" s="283"/>
      <c r="I15" s="283"/>
      <c r="J15" s="283"/>
      <c r="K15" s="54"/>
      <c r="L15" s="86"/>
      <c r="M15" s="86"/>
      <c r="N15" s="86"/>
      <c r="O15" s="86"/>
      <c r="P15" s="86">
        <v>1</v>
      </c>
      <c r="Q15" s="38"/>
      <c r="R15" s="38"/>
      <c r="S15" s="38"/>
      <c r="T15" s="38"/>
      <c r="U15" s="38"/>
      <c r="V15" s="38"/>
      <c r="W15" s="283"/>
      <c r="X15" s="1"/>
    </row>
    <row r="16" spans="1:24" ht="26.25">
      <c r="A16" s="281">
        <v>4</v>
      </c>
      <c r="B16" s="281" t="s">
        <v>291</v>
      </c>
      <c r="C16" s="15" t="s">
        <v>760</v>
      </c>
      <c r="D16" s="15" t="s">
        <v>292</v>
      </c>
      <c r="E16" s="18">
        <v>1</v>
      </c>
      <c r="F16" s="23" t="s">
        <v>293</v>
      </c>
      <c r="G16" s="294" t="s">
        <v>720</v>
      </c>
      <c r="H16" s="281">
        <v>536.04</v>
      </c>
      <c r="I16" s="281"/>
      <c r="J16" s="281"/>
      <c r="K16" s="54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281"/>
      <c r="X16" s="1"/>
    </row>
    <row r="17" spans="1:24" ht="26.25">
      <c r="A17" s="283"/>
      <c r="B17" s="283"/>
      <c r="C17" s="15" t="s">
        <v>760</v>
      </c>
      <c r="D17" s="15" t="s">
        <v>294</v>
      </c>
      <c r="E17" s="18">
        <v>2</v>
      </c>
      <c r="F17" s="23" t="s">
        <v>295</v>
      </c>
      <c r="G17" s="296"/>
      <c r="H17" s="283"/>
      <c r="I17" s="283"/>
      <c r="J17" s="283"/>
      <c r="K17" s="54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283"/>
      <c r="X17" s="1"/>
    </row>
    <row r="18" spans="1:24" ht="15">
      <c r="A18" s="281">
        <v>5</v>
      </c>
      <c r="B18" s="281" t="s">
        <v>296</v>
      </c>
      <c r="C18" s="15" t="s">
        <v>40</v>
      </c>
      <c r="D18" s="15" t="s">
        <v>297</v>
      </c>
      <c r="E18" s="18">
        <v>1</v>
      </c>
      <c r="F18" s="19" t="s">
        <v>298</v>
      </c>
      <c r="G18" s="294" t="s">
        <v>702</v>
      </c>
      <c r="H18" s="281">
        <v>543.61</v>
      </c>
      <c r="I18" s="281"/>
      <c r="J18" s="281"/>
      <c r="K18" s="54"/>
      <c r="L18" s="86"/>
      <c r="M18" s="86"/>
      <c r="N18" s="86"/>
      <c r="O18" s="86">
        <v>1</v>
      </c>
      <c r="Q18" s="38"/>
      <c r="R18" s="38"/>
      <c r="S18" s="38"/>
      <c r="T18" s="38"/>
      <c r="U18" s="38"/>
      <c r="V18" s="38"/>
      <c r="W18" s="281"/>
      <c r="X18" s="1"/>
    </row>
    <row r="19" spans="1:24" ht="25.5">
      <c r="A19" s="283"/>
      <c r="B19" s="283"/>
      <c r="C19" s="15" t="s">
        <v>40</v>
      </c>
      <c r="D19" s="16" t="s">
        <v>747</v>
      </c>
      <c r="E19" s="18">
        <v>2</v>
      </c>
      <c r="F19" s="19" t="s">
        <v>299</v>
      </c>
      <c r="G19" s="296"/>
      <c r="H19" s="283"/>
      <c r="I19" s="283"/>
      <c r="J19" s="283"/>
      <c r="K19" s="54">
        <v>1</v>
      </c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283"/>
      <c r="X19" s="1"/>
    </row>
    <row r="20" spans="1:24" ht="26.25">
      <c r="A20" s="281">
        <v>6</v>
      </c>
      <c r="B20" s="281" t="s">
        <v>300</v>
      </c>
      <c r="C20" s="15" t="s">
        <v>40</v>
      </c>
      <c r="D20" s="15" t="s">
        <v>301</v>
      </c>
      <c r="E20" s="18">
        <v>1</v>
      </c>
      <c r="F20" s="23" t="s">
        <v>302</v>
      </c>
      <c r="G20" s="294" t="s">
        <v>702</v>
      </c>
      <c r="H20" s="281">
        <v>534.70000000000005</v>
      </c>
      <c r="I20" s="281"/>
      <c r="J20" s="281"/>
      <c r="K20" s="54"/>
      <c r="L20" s="86"/>
      <c r="M20" s="86">
        <v>1</v>
      </c>
      <c r="N20" s="38"/>
      <c r="O20" s="38"/>
      <c r="P20" s="38"/>
      <c r="Q20" s="38"/>
      <c r="R20" s="38"/>
      <c r="S20" s="38"/>
      <c r="T20" s="38"/>
      <c r="U20" s="38"/>
      <c r="V20" s="38"/>
      <c r="W20" s="281"/>
      <c r="X20" s="1"/>
    </row>
    <row r="21" spans="1:24" ht="25.5">
      <c r="A21" s="283"/>
      <c r="B21" s="283"/>
      <c r="C21" s="15" t="s">
        <v>40</v>
      </c>
      <c r="D21" s="15" t="s">
        <v>303</v>
      </c>
      <c r="E21" s="18">
        <v>2</v>
      </c>
      <c r="F21" s="19" t="s">
        <v>304</v>
      </c>
      <c r="G21" s="296"/>
      <c r="H21" s="283"/>
      <c r="I21" s="283"/>
      <c r="J21" s="283"/>
      <c r="K21" s="54"/>
      <c r="L21" s="86"/>
      <c r="M21" s="86">
        <v>1</v>
      </c>
      <c r="N21" s="105"/>
      <c r="O21" s="38"/>
      <c r="P21" s="38"/>
      <c r="Q21" s="38"/>
      <c r="R21" s="38"/>
      <c r="S21" s="38"/>
      <c r="T21" s="38"/>
      <c r="U21" s="38"/>
      <c r="V21" s="38"/>
      <c r="W21" s="283"/>
      <c r="X21" s="1"/>
    </row>
    <row r="22" spans="1:24" ht="25.5">
      <c r="A22" s="14">
        <v>7</v>
      </c>
      <c r="B22" s="14" t="s">
        <v>305</v>
      </c>
      <c r="C22" s="15" t="s">
        <v>40</v>
      </c>
      <c r="D22" s="15" t="s">
        <v>306</v>
      </c>
      <c r="E22" s="18">
        <v>1</v>
      </c>
      <c r="F22" s="19" t="s">
        <v>307</v>
      </c>
      <c r="G22" s="58" t="s">
        <v>721</v>
      </c>
      <c r="H22" s="14">
        <v>272.68</v>
      </c>
      <c r="I22" s="14"/>
      <c r="J22" s="14"/>
      <c r="K22" s="54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14"/>
      <c r="X22" s="1"/>
    </row>
    <row r="23" spans="1:24" ht="18.75" customHeight="1">
      <c r="A23" s="1"/>
      <c r="B23" s="1"/>
      <c r="C23" s="358" t="s">
        <v>22</v>
      </c>
      <c r="D23" s="358"/>
      <c r="E23" s="109">
        <f>E10+E13+E15+E17+E19+E21+E22</f>
        <v>15</v>
      </c>
      <c r="F23" s="109"/>
      <c r="G23" s="109"/>
      <c r="H23" s="117">
        <f>SUM(H8:H22)</f>
        <v>4054.44</v>
      </c>
      <c r="I23" s="118"/>
      <c r="J23" s="118"/>
      <c r="K23" s="119">
        <f t="shared" ref="K23:W23" si="0">SUM(K8:K22)</f>
        <v>1</v>
      </c>
      <c r="L23" s="119">
        <f t="shared" si="0"/>
        <v>0</v>
      </c>
      <c r="M23" s="119">
        <f t="shared" si="0"/>
        <v>2</v>
      </c>
      <c r="N23" s="119">
        <f t="shared" si="0"/>
        <v>2</v>
      </c>
      <c r="O23" s="119">
        <f t="shared" si="0"/>
        <v>1</v>
      </c>
      <c r="P23" s="119">
        <f t="shared" si="0"/>
        <v>3</v>
      </c>
      <c r="Q23" s="119">
        <f t="shared" si="0"/>
        <v>0</v>
      </c>
      <c r="R23" s="119">
        <f t="shared" si="0"/>
        <v>0</v>
      </c>
      <c r="S23" s="119">
        <f t="shared" si="0"/>
        <v>0</v>
      </c>
      <c r="T23" s="119">
        <f t="shared" si="0"/>
        <v>0</v>
      </c>
      <c r="U23" s="119">
        <f t="shared" si="0"/>
        <v>0</v>
      </c>
      <c r="V23" s="119">
        <f t="shared" si="0"/>
        <v>0</v>
      </c>
      <c r="W23" s="118">
        <f t="shared" si="0"/>
        <v>233.27</v>
      </c>
      <c r="X23" s="109"/>
    </row>
  </sheetData>
  <mergeCells count="70">
    <mergeCell ref="A3:U3"/>
    <mergeCell ref="A2:X2"/>
    <mergeCell ref="I18:I19"/>
    <mergeCell ref="J18:J19"/>
    <mergeCell ref="C23:D23"/>
    <mergeCell ref="G8:G10"/>
    <mergeCell ref="I20:I21"/>
    <mergeCell ref="J20:J21"/>
    <mergeCell ref="I11:I13"/>
    <mergeCell ref="J11:J13"/>
    <mergeCell ref="I14:I15"/>
    <mergeCell ref="J14:J15"/>
    <mergeCell ref="I16:I17"/>
    <mergeCell ref="J16:J17"/>
    <mergeCell ref="G11:G13"/>
    <mergeCell ref="B8:B10"/>
    <mergeCell ref="A1:X1"/>
    <mergeCell ref="A5:A7"/>
    <mergeCell ref="B5:B7"/>
    <mergeCell ref="C5:C7"/>
    <mergeCell ref="D5:D7"/>
    <mergeCell ref="E5:E7"/>
    <mergeCell ref="F5:F7"/>
    <mergeCell ref="G5:G7"/>
    <mergeCell ref="H5:H7"/>
    <mergeCell ref="K5:V5"/>
    <mergeCell ref="X5:X7"/>
    <mergeCell ref="K6:K7"/>
    <mergeCell ref="V3:X3"/>
    <mergeCell ref="A4:X4"/>
    <mergeCell ref="W5:W7"/>
    <mergeCell ref="V6:V7"/>
    <mergeCell ref="O6:P6"/>
    <mergeCell ref="U6:U7"/>
    <mergeCell ref="S6:T6"/>
    <mergeCell ref="I6:I7"/>
    <mergeCell ref="J6:J7"/>
    <mergeCell ref="Q6:R6"/>
    <mergeCell ref="M6:M7"/>
    <mergeCell ref="L6:L7"/>
    <mergeCell ref="N6:N7"/>
    <mergeCell ref="I8:I10"/>
    <mergeCell ref="J8:J10"/>
    <mergeCell ref="B14:B15"/>
    <mergeCell ref="G14:G15"/>
    <mergeCell ref="B16:B17"/>
    <mergeCell ref="G16:G17"/>
    <mergeCell ref="B11:B13"/>
    <mergeCell ref="A16:A17"/>
    <mergeCell ref="A18:A19"/>
    <mergeCell ref="A20:A21"/>
    <mergeCell ref="H8:H10"/>
    <mergeCell ref="H11:H13"/>
    <mergeCell ref="H14:H15"/>
    <mergeCell ref="H16:H17"/>
    <mergeCell ref="H18:H19"/>
    <mergeCell ref="H20:H21"/>
    <mergeCell ref="A8:A10"/>
    <mergeCell ref="A11:A13"/>
    <mergeCell ref="A14:A15"/>
    <mergeCell ref="B18:B19"/>
    <mergeCell ref="G18:G19"/>
    <mergeCell ref="B20:B21"/>
    <mergeCell ref="G20:G21"/>
    <mergeCell ref="W16:W17"/>
    <mergeCell ref="W18:W19"/>
    <mergeCell ref="W20:W21"/>
    <mergeCell ref="W8:W10"/>
    <mergeCell ref="W11:W13"/>
    <mergeCell ref="W14:W15"/>
  </mergeCells>
  <pageMargins left="0.15748031496062992" right="0.15748031496062992" top="0.19685039370078741" bottom="0.11811023622047245" header="0.11811023622047245" footer="0.11811023622047245"/>
  <pageSetup paperSize="9" scale="9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6"/>
  <sheetViews>
    <sheetView view="pageBreakPreview" zoomScale="77" zoomScaleNormal="90" zoomScaleSheetLayoutView="77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K66" sqref="K66"/>
    </sheetView>
  </sheetViews>
  <sheetFormatPr defaultRowHeight="12.75"/>
  <cols>
    <col min="1" max="1" width="3.85546875" style="122" bestFit="1" customWidth="1"/>
    <col min="2" max="2" width="11.5703125" style="134" customWidth="1"/>
    <col min="3" max="3" width="14.28515625" style="122" bestFit="1" customWidth="1"/>
    <col min="4" max="4" width="14.42578125" style="122" customWidth="1"/>
    <col min="5" max="5" width="4.7109375" style="122" customWidth="1"/>
    <col min="6" max="6" width="27.140625" style="122" bestFit="1" customWidth="1"/>
    <col min="7" max="7" width="15.140625" style="135" customWidth="1"/>
    <col min="8" max="8" width="11.42578125" style="122" customWidth="1"/>
    <col min="9" max="9" width="4.5703125" style="134" hidden="1" customWidth="1"/>
    <col min="10" max="10" width="13.28515625" style="122" customWidth="1"/>
    <col min="11" max="11" width="13.7109375" style="122" customWidth="1"/>
    <col min="12" max="22" width="6.7109375" style="122" customWidth="1"/>
    <col min="23" max="23" width="10.28515625" style="122" customWidth="1"/>
    <col min="24" max="24" width="16.28515625" style="122" customWidth="1"/>
    <col min="25" max="16384" width="9.140625" style="122"/>
  </cols>
  <sheetData>
    <row r="1" spans="1:24">
      <c r="A1" s="359" t="s">
        <v>19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1"/>
    </row>
    <row r="2" spans="1:24">
      <c r="A2" s="368" t="str">
        <f>Patna!A2</f>
        <v>Progress Report for the construction of Model School (2010-11)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70"/>
    </row>
    <row r="3" spans="1:24">
      <c r="A3" s="371" t="s">
        <v>789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62" t="str">
        <f>Summary!X3</f>
        <v>Date:-31.07.2014</v>
      </c>
      <c r="X3" s="363"/>
    </row>
    <row r="4" spans="1:24" ht="20.25" customHeight="1">
      <c r="A4" s="364" t="s">
        <v>782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6"/>
    </row>
    <row r="5" spans="1:24" s="121" customFormat="1" ht="20.25" customHeight="1">
      <c r="A5" s="367" t="s">
        <v>0</v>
      </c>
      <c r="B5" s="289" t="s">
        <v>1</v>
      </c>
      <c r="C5" s="289" t="s">
        <v>2</v>
      </c>
      <c r="D5" s="289" t="s">
        <v>3</v>
      </c>
      <c r="E5" s="289" t="s">
        <v>0</v>
      </c>
      <c r="F5" s="289" t="s">
        <v>4</v>
      </c>
      <c r="G5" s="343" t="s">
        <v>5</v>
      </c>
      <c r="H5" s="289" t="s">
        <v>761</v>
      </c>
      <c r="I5" s="291" t="s">
        <v>16</v>
      </c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89" t="s">
        <v>20</v>
      </c>
      <c r="X5" s="378" t="s">
        <v>14</v>
      </c>
    </row>
    <row r="6" spans="1:24" s="121" customFormat="1" ht="37.5" customHeight="1">
      <c r="A6" s="367"/>
      <c r="B6" s="289"/>
      <c r="C6" s="289"/>
      <c r="D6" s="289"/>
      <c r="E6" s="289"/>
      <c r="F6" s="289"/>
      <c r="G6" s="344"/>
      <c r="H6" s="289"/>
      <c r="I6" s="289" t="s">
        <v>7</v>
      </c>
      <c r="J6" s="289" t="s">
        <v>726</v>
      </c>
      <c r="K6" s="289" t="s">
        <v>727</v>
      </c>
      <c r="L6" s="306" t="s">
        <v>15</v>
      </c>
      <c r="M6" s="310" t="s">
        <v>10</v>
      </c>
      <c r="N6" s="289" t="s">
        <v>9</v>
      </c>
      <c r="O6" s="289" t="s">
        <v>17</v>
      </c>
      <c r="P6" s="289"/>
      <c r="Q6" s="289" t="s">
        <v>18</v>
      </c>
      <c r="R6" s="289"/>
      <c r="S6" s="289" t="s">
        <v>56</v>
      </c>
      <c r="T6" s="289"/>
      <c r="U6" s="310" t="s">
        <v>13</v>
      </c>
      <c r="V6" s="310" t="s">
        <v>8</v>
      </c>
      <c r="W6" s="289"/>
      <c r="X6" s="378"/>
    </row>
    <row r="7" spans="1:24" s="121" customFormat="1" ht="38.25" customHeight="1">
      <c r="A7" s="367"/>
      <c r="B7" s="289"/>
      <c r="C7" s="289"/>
      <c r="D7" s="289"/>
      <c r="E7" s="289"/>
      <c r="F7" s="289"/>
      <c r="G7" s="345"/>
      <c r="H7" s="289"/>
      <c r="I7" s="289"/>
      <c r="J7" s="289"/>
      <c r="K7" s="289"/>
      <c r="L7" s="306"/>
      <c r="M7" s="310"/>
      <c r="N7" s="289"/>
      <c r="O7" s="110" t="s">
        <v>11</v>
      </c>
      <c r="P7" s="110" t="s">
        <v>12</v>
      </c>
      <c r="Q7" s="110" t="s">
        <v>11</v>
      </c>
      <c r="R7" s="110" t="s">
        <v>12</v>
      </c>
      <c r="S7" s="110" t="s">
        <v>11</v>
      </c>
      <c r="T7" s="110" t="s">
        <v>12</v>
      </c>
      <c r="U7" s="310"/>
      <c r="V7" s="310"/>
      <c r="W7" s="289"/>
      <c r="X7" s="378"/>
    </row>
    <row r="8" spans="1:24" ht="24.95" customHeight="1">
      <c r="A8" s="379">
        <v>1</v>
      </c>
      <c r="B8" s="375" t="s">
        <v>659</v>
      </c>
      <c r="C8" s="16" t="s">
        <v>558</v>
      </c>
      <c r="D8" s="16" t="s">
        <v>263</v>
      </c>
      <c r="E8" s="17">
        <v>1</v>
      </c>
      <c r="F8" s="19" t="s">
        <v>559</v>
      </c>
      <c r="G8" s="294" t="s">
        <v>704</v>
      </c>
      <c r="H8" s="372">
        <v>798.46</v>
      </c>
      <c r="I8" s="123">
        <v>1</v>
      </c>
      <c r="J8" s="375"/>
      <c r="K8" s="375"/>
      <c r="L8" s="124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372">
        <v>37.49</v>
      </c>
      <c r="X8" s="126"/>
    </row>
    <row r="9" spans="1:24" ht="24.95" customHeight="1">
      <c r="A9" s="380"/>
      <c r="B9" s="376"/>
      <c r="C9" s="16" t="s">
        <v>558</v>
      </c>
      <c r="D9" s="16" t="s">
        <v>560</v>
      </c>
      <c r="E9" s="17">
        <v>2</v>
      </c>
      <c r="F9" s="23" t="s">
        <v>561</v>
      </c>
      <c r="G9" s="295"/>
      <c r="H9" s="373"/>
      <c r="I9" s="123"/>
      <c r="J9" s="376"/>
      <c r="K9" s="376"/>
      <c r="L9" s="127"/>
      <c r="M9" s="127"/>
      <c r="N9" s="127"/>
      <c r="O9" s="127"/>
      <c r="P9" s="128">
        <v>1</v>
      </c>
      <c r="Q9" s="125"/>
      <c r="R9" s="125"/>
      <c r="S9" s="125"/>
      <c r="T9" s="125"/>
      <c r="U9" s="125"/>
      <c r="V9" s="125"/>
      <c r="W9" s="373"/>
      <c r="X9" s="126"/>
    </row>
    <row r="10" spans="1:24" ht="24.95" customHeight="1">
      <c r="A10" s="381"/>
      <c r="B10" s="377"/>
      <c r="C10" s="16" t="s">
        <v>558</v>
      </c>
      <c r="D10" s="16" t="s">
        <v>562</v>
      </c>
      <c r="E10" s="17">
        <v>3</v>
      </c>
      <c r="F10" s="23" t="s">
        <v>563</v>
      </c>
      <c r="G10" s="296"/>
      <c r="H10" s="374"/>
      <c r="I10" s="123">
        <v>1</v>
      </c>
      <c r="J10" s="377"/>
      <c r="K10" s="377"/>
      <c r="L10" s="124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374"/>
      <c r="X10" s="182" t="s">
        <v>723</v>
      </c>
    </row>
    <row r="11" spans="1:24" ht="24.95" customHeight="1">
      <c r="A11" s="379">
        <v>2</v>
      </c>
      <c r="B11" s="375" t="s">
        <v>660</v>
      </c>
      <c r="C11" s="16" t="s">
        <v>558</v>
      </c>
      <c r="D11" s="16" t="s">
        <v>558</v>
      </c>
      <c r="E11" s="17">
        <v>1</v>
      </c>
      <c r="F11" s="19" t="s">
        <v>564</v>
      </c>
      <c r="G11" s="294" t="s">
        <v>705</v>
      </c>
      <c r="H11" s="372">
        <v>795.18</v>
      </c>
      <c r="I11" s="123"/>
      <c r="J11" s="372" t="s">
        <v>740</v>
      </c>
      <c r="K11" s="372" t="s">
        <v>741</v>
      </c>
      <c r="L11" s="127"/>
      <c r="M11" s="128"/>
      <c r="N11" s="128"/>
      <c r="O11" s="128"/>
      <c r="P11" s="128"/>
      <c r="Q11" s="128"/>
      <c r="R11" s="128"/>
      <c r="S11" s="128"/>
      <c r="T11" s="128"/>
      <c r="U11" s="128">
        <v>1</v>
      </c>
      <c r="V11" s="125"/>
      <c r="W11" s="372">
        <v>537.54</v>
      </c>
      <c r="X11" s="126"/>
    </row>
    <row r="12" spans="1:24" ht="28.5" customHeight="1">
      <c r="A12" s="380"/>
      <c r="B12" s="376"/>
      <c r="C12" s="16" t="s">
        <v>558</v>
      </c>
      <c r="D12" s="16" t="s">
        <v>565</v>
      </c>
      <c r="E12" s="17">
        <v>2</v>
      </c>
      <c r="F12" s="23" t="s">
        <v>566</v>
      </c>
      <c r="G12" s="295"/>
      <c r="H12" s="373"/>
      <c r="I12" s="123"/>
      <c r="J12" s="373"/>
      <c r="K12" s="373"/>
      <c r="L12" s="127"/>
      <c r="M12" s="128"/>
      <c r="N12" s="128"/>
      <c r="O12" s="128"/>
      <c r="P12" s="128"/>
      <c r="Q12" s="128"/>
      <c r="R12" s="128"/>
      <c r="S12" s="128"/>
      <c r="T12" s="128"/>
      <c r="U12" s="128">
        <v>1</v>
      </c>
      <c r="V12" s="125"/>
      <c r="W12" s="373"/>
      <c r="X12" s="126"/>
    </row>
    <row r="13" spans="1:24" ht="27" customHeight="1">
      <c r="A13" s="381"/>
      <c r="B13" s="377"/>
      <c r="C13" s="16" t="s">
        <v>558</v>
      </c>
      <c r="D13" s="16" t="s">
        <v>567</v>
      </c>
      <c r="E13" s="17">
        <v>3</v>
      </c>
      <c r="F13" s="23" t="s">
        <v>568</v>
      </c>
      <c r="G13" s="296"/>
      <c r="H13" s="374"/>
      <c r="I13" s="123"/>
      <c r="J13" s="374"/>
      <c r="K13" s="374"/>
      <c r="L13" s="127"/>
      <c r="M13" s="128"/>
      <c r="N13" s="128"/>
      <c r="O13" s="128"/>
      <c r="P13" s="128"/>
      <c r="Q13" s="128"/>
      <c r="R13" s="128"/>
      <c r="S13" s="128"/>
      <c r="T13" s="128"/>
      <c r="U13" s="128">
        <v>1</v>
      </c>
      <c r="V13" s="125"/>
      <c r="W13" s="374"/>
      <c r="X13" s="126"/>
    </row>
    <row r="14" spans="1:24" ht="24.95" customHeight="1">
      <c r="A14" s="379">
        <v>3</v>
      </c>
      <c r="B14" s="375" t="s">
        <v>661</v>
      </c>
      <c r="C14" s="16" t="s">
        <v>558</v>
      </c>
      <c r="D14" s="16" t="s">
        <v>569</v>
      </c>
      <c r="E14" s="17">
        <v>1</v>
      </c>
      <c r="F14" s="24" t="s">
        <v>570</v>
      </c>
      <c r="G14" s="294" t="s">
        <v>706</v>
      </c>
      <c r="H14" s="372">
        <v>799.66</v>
      </c>
      <c r="I14" s="123"/>
      <c r="J14" s="375"/>
      <c r="K14" s="375"/>
      <c r="L14" s="129"/>
      <c r="M14" s="129"/>
      <c r="N14" s="129"/>
      <c r="O14" s="129"/>
      <c r="P14" s="129"/>
      <c r="Q14" s="129"/>
      <c r="R14" s="130">
        <v>1</v>
      </c>
      <c r="S14" s="125"/>
      <c r="T14" s="125"/>
      <c r="U14" s="125"/>
      <c r="V14" s="125"/>
      <c r="W14" s="372">
        <v>423.64</v>
      </c>
      <c r="X14" s="126"/>
    </row>
    <row r="15" spans="1:24" ht="24.95" customHeight="1">
      <c r="A15" s="380"/>
      <c r="B15" s="376"/>
      <c r="C15" s="16" t="s">
        <v>558</v>
      </c>
      <c r="D15" s="16" t="s">
        <v>571</v>
      </c>
      <c r="E15" s="17">
        <v>2</v>
      </c>
      <c r="F15" s="23" t="s">
        <v>572</v>
      </c>
      <c r="G15" s="295"/>
      <c r="H15" s="373"/>
      <c r="I15" s="123"/>
      <c r="J15" s="376"/>
      <c r="K15" s="376"/>
      <c r="L15" s="129"/>
      <c r="M15" s="129"/>
      <c r="N15" s="129"/>
      <c r="O15" s="129"/>
      <c r="P15" s="129"/>
      <c r="Q15" s="129"/>
      <c r="R15" s="130">
        <v>1</v>
      </c>
      <c r="S15" s="125"/>
      <c r="T15" s="125"/>
      <c r="U15" s="125"/>
      <c r="V15" s="125"/>
      <c r="W15" s="373"/>
      <c r="X15" s="126"/>
    </row>
    <row r="16" spans="1:24" ht="24.95" customHeight="1">
      <c r="A16" s="381"/>
      <c r="B16" s="377"/>
      <c r="C16" s="16" t="s">
        <v>558</v>
      </c>
      <c r="D16" s="16" t="s">
        <v>573</v>
      </c>
      <c r="E16" s="17">
        <v>3</v>
      </c>
      <c r="F16" s="19" t="s">
        <v>574</v>
      </c>
      <c r="G16" s="296"/>
      <c r="H16" s="374"/>
      <c r="I16" s="123"/>
      <c r="J16" s="377"/>
      <c r="K16" s="377"/>
      <c r="L16" s="129"/>
      <c r="M16" s="129"/>
      <c r="N16" s="129"/>
      <c r="O16" s="129"/>
      <c r="P16" s="129"/>
      <c r="Q16" s="129"/>
      <c r="R16" s="130">
        <v>1</v>
      </c>
      <c r="S16" s="125"/>
      <c r="T16" s="125"/>
      <c r="U16" s="125"/>
      <c r="V16" s="125"/>
      <c r="W16" s="374"/>
      <c r="X16" s="126"/>
    </row>
    <row r="17" spans="1:24" ht="24.95" customHeight="1">
      <c r="A17" s="379">
        <v>4</v>
      </c>
      <c r="B17" s="375" t="s">
        <v>662</v>
      </c>
      <c r="C17" s="16" t="s">
        <v>558</v>
      </c>
      <c r="D17" s="16" t="s">
        <v>575</v>
      </c>
      <c r="E17" s="17">
        <v>1</v>
      </c>
      <c r="F17" s="23" t="s">
        <v>454</v>
      </c>
      <c r="G17" s="294" t="s">
        <v>700</v>
      </c>
      <c r="H17" s="372">
        <v>792.34</v>
      </c>
      <c r="I17" s="123"/>
      <c r="J17" s="375"/>
      <c r="K17" s="375"/>
      <c r="L17" s="129"/>
      <c r="M17" s="129"/>
      <c r="N17" s="129"/>
      <c r="O17" s="129"/>
      <c r="P17" s="130">
        <v>1</v>
      </c>
      <c r="Q17" s="125"/>
      <c r="R17" s="125"/>
      <c r="S17" s="125"/>
      <c r="T17" s="125"/>
      <c r="U17" s="125"/>
      <c r="V17" s="125"/>
      <c r="W17" s="372">
        <v>170.22</v>
      </c>
      <c r="X17" s="126"/>
    </row>
    <row r="18" spans="1:24" ht="24.95" customHeight="1">
      <c r="A18" s="380"/>
      <c r="B18" s="376"/>
      <c r="C18" s="16" t="s">
        <v>558</v>
      </c>
      <c r="D18" s="16" t="s">
        <v>576</v>
      </c>
      <c r="E18" s="17">
        <v>2</v>
      </c>
      <c r="F18" s="19" t="s">
        <v>577</v>
      </c>
      <c r="G18" s="295"/>
      <c r="H18" s="373"/>
      <c r="I18" s="123">
        <v>1</v>
      </c>
      <c r="J18" s="376"/>
      <c r="K18" s="376"/>
      <c r="L18" s="124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373"/>
      <c r="X18" s="182" t="s">
        <v>724</v>
      </c>
    </row>
    <row r="19" spans="1:24" ht="24.95" customHeight="1">
      <c r="A19" s="381"/>
      <c r="B19" s="377"/>
      <c r="C19" s="16" t="s">
        <v>558</v>
      </c>
      <c r="D19" s="16" t="s">
        <v>578</v>
      </c>
      <c r="E19" s="17">
        <v>3</v>
      </c>
      <c r="F19" s="19" t="s">
        <v>579</v>
      </c>
      <c r="G19" s="296"/>
      <c r="H19" s="374"/>
      <c r="I19" s="123"/>
      <c r="J19" s="377"/>
      <c r="K19" s="377"/>
      <c r="L19" s="127"/>
      <c r="M19" s="127"/>
      <c r="N19" s="127"/>
      <c r="O19" s="127"/>
      <c r="P19" s="127"/>
      <c r="Q19" s="127"/>
      <c r="R19" s="128">
        <v>1</v>
      </c>
      <c r="S19" s="125"/>
      <c r="T19" s="125"/>
      <c r="U19" s="125"/>
      <c r="V19" s="125"/>
      <c r="W19" s="374"/>
      <c r="X19" s="126"/>
    </row>
    <row r="20" spans="1:24" ht="24.95" customHeight="1">
      <c r="A20" s="379">
        <v>5</v>
      </c>
      <c r="B20" s="375" t="s">
        <v>670</v>
      </c>
      <c r="C20" s="16" t="s">
        <v>616</v>
      </c>
      <c r="D20" s="16" t="s">
        <v>617</v>
      </c>
      <c r="E20" s="17">
        <v>1</v>
      </c>
      <c r="F20" s="19" t="s">
        <v>618</v>
      </c>
      <c r="G20" s="294" t="s">
        <v>837</v>
      </c>
      <c r="H20" s="372">
        <v>827.78</v>
      </c>
      <c r="I20" s="123">
        <v>1</v>
      </c>
      <c r="J20" s="375"/>
      <c r="K20" s="375"/>
      <c r="L20" s="124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372"/>
      <c r="X20" s="126"/>
    </row>
    <row r="21" spans="1:24" ht="24.95" customHeight="1">
      <c r="A21" s="380"/>
      <c r="B21" s="376"/>
      <c r="C21" s="16" t="s">
        <v>616</v>
      </c>
      <c r="D21" s="16" t="s">
        <v>619</v>
      </c>
      <c r="E21" s="17">
        <v>2</v>
      </c>
      <c r="F21" s="23" t="s">
        <v>620</v>
      </c>
      <c r="G21" s="295"/>
      <c r="H21" s="373"/>
      <c r="I21" s="123">
        <v>1</v>
      </c>
      <c r="J21" s="376"/>
      <c r="K21" s="376"/>
      <c r="L21" s="124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373"/>
      <c r="X21" s="126"/>
    </row>
    <row r="22" spans="1:24" ht="24.95" customHeight="1">
      <c r="A22" s="381"/>
      <c r="B22" s="377"/>
      <c r="C22" s="16" t="s">
        <v>616</v>
      </c>
      <c r="D22" s="16" t="s">
        <v>621</v>
      </c>
      <c r="E22" s="17">
        <v>3</v>
      </c>
      <c r="F22" s="23" t="s">
        <v>622</v>
      </c>
      <c r="G22" s="296"/>
      <c r="H22" s="374"/>
      <c r="I22" s="123">
        <v>1</v>
      </c>
      <c r="J22" s="377"/>
      <c r="K22" s="377"/>
      <c r="L22" s="124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374"/>
      <c r="X22" s="126"/>
    </row>
    <row r="23" spans="1:24" ht="24.95" customHeight="1">
      <c r="A23" s="379">
        <v>6</v>
      </c>
      <c r="B23" s="375" t="s">
        <v>671</v>
      </c>
      <c r="C23" s="16" t="s">
        <v>616</v>
      </c>
      <c r="D23" s="16" t="s">
        <v>623</v>
      </c>
      <c r="E23" s="17">
        <v>1</v>
      </c>
      <c r="F23" s="23" t="s">
        <v>624</v>
      </c>
      <c r="G23" s="294" t="s">
        <v>720</v>
      </c>
      <c r="H23" s="372">
        <v>830.56</v>
      </c>
      <c r="I23" s="123"/>
      <c r="J23" s="375"/>
      <c r="K23" s="375"/>
      <c r="L23" s="124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372"/>
      <c r="X23" s="126"/>
    </row>
    <row r="24" spans="1:24" ht="24.95" customHeight="1">
      <c r="A24" s="380"/>
      <c r="B24" s="376"/>
      <c r="C24" s="16" t="s">
        <v>616</v>
      </c>
      <c r="D24" s="16" t="s">
        <v>625</v>
      </c>
      <c r="E24" s="17">
        <v>2</v>
      </c>
      <c r="F24" s="19" t="s">
        <v>626</v>
      </c>
      <c r="G24" s="295"/>
      <c r="H24" s="373"/>
      <c r="I24" s="123"/>
      <c r="J24" s="376"/>
      <c r="K24" s="376"/>
      <c r="L24" s="124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373"/>
      <c r="X24" s="126"/>
    </row>
    <row r="25" spans="1:24" ht="24.95" customHeight="1">
      <c r="A25" s="381"/>
      <c r="B25" s="377"/>
      <c r="C25" s="16" t="s">
        <v>616</v>
      </c>
      <c r="D25" s="16" t="s">
        <v>627</v>
      </c>
      <c r="E25" s="17">
        <v>3</v>
      </c>
      <c r="F25" s="19" t="s">
        <v>628</v>
      </c>
      <c r="G25" s="296"/>
      <c r="H25" s="374"/>
      <c r="I25" s="123"/>
      <c r="J25" s="377"/>
      <c r="K25" s="377"/>
      <c r="L25" s="124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374"/>
      <c r="X25" s="126"/>
    </row>
    <row r="26" spans="1:24" ht="24.95" customHeight="1">
      <c r="A26" s="379">
        <v>7</v>
      </c>
      <c r="B26" s="375" t="s">
        <v>672</v>
      </c>
      <c r="C26" s="16" t="s">
        <v>616</v>
      </c>
      <c r="D26" s="16" t="s">
        <v>629</v>
      </c>
      <c r="E26" s="17">
        <v>1</v>
      </c>
      <c r="F26" s="19" t="s">
        <v>630</v>
      </c>
      <c r="G26" s="294" t="s">
        <v>837</v>
      </c>
      <c r="H26" s="372">
        <v>833.81</v>
      </c>
      <c r="I26" s="123"/>
      <c r="J26" s="375"/>
      <c r="K26" s="375"/>
      <c r="L26" s="129"/>
      <c r="M26" s="130">
        <v>1</v>
      </c>
      <c r="N26" s="164"/>
      <c r="O26" s="164"/>
      <c r="P26" s="164"/>
      <c r="Q26" s="164"/>
      <c r="R26" s="164"/>
      <c r="S26" s="164"/>
      <c r="T26" s="164"/>
      <c r="U26" s="125"/>
      <c r="V26" s="125"/>
      <c r="W26" s="372">
        <v>68.040000000000006</v>
      </c>
      <c r="X26" s="126"/>
    </row>
    <row r="27" spans="1:24" ht="24.95" customHeight="1">
      <c r="A27" s="380"/>
      <c r="B27" s="376"/>
      <c r="C27" s="16" t="s">
        <v>616</v>
      </c>
      <c r="D27" s="16" t="s">
        <v>631</v>
      </c>
      <c r="E27" s="17">
        <v>2</v>
      </c>
      <c r="F27" s="19" t="s">
        <v>632</v>
      </c>
      <c r="G27" s="295"/>
      <c r="H27" s="373"/>
      <c r="I27" s="123"/>
      <c r="J27" s="376"/>
      <c r="K27" s="376"/>
      <c r="L27" s="129"/>
      <c r="M27" s="130">
        <v>1</v>
      </c>
      <c r="N27" s="125"/>
      <c r="O27" s="125"/>
      <c r="P27" s="125"/>
      <c r="Q27" s="125"/>
      <c r="R27" s="125"/>
      <c r="S27" s="125"/>
      <c r="T27" s="125"/>
      <c r="U27" s="125"/>
      <c r="V27" s="125"/>
      <c r="W27" s="373"/>
      <c r="X27" s="126"/>
    </row>
    <row r="28" spans="1:24" ht="24.95" customHeight="1">
      <c r="A28" s="381"/>
      <c r="B28" s="377"/>
      <c r="C28" s="16" t="s">
        <v>616</v>
      </c>
      <c r="D28" s="16" t="s">
        <v>633</v>
      </c>
      <c r="E28" s="17">
        <v>3</v>
      </c>
      <c r="F28" s="19" t="s">
        <v>634</v>
      </c>
      <c r="G28" s="296"/>
      <c r="H28" s="374"/>
      <c r="I28" s="123">
        <v>1</v>
      </c>
      <c r="J28" s="377"/>
      <c r="K28" s="377"/>
      <c r="L28" s="163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374"/>
      <c r="X28" s="126"/>
    </row>
    <row r="29" spans="1:24" ht="27.75" customHeight="1">
      <c r="A29" s="372">
        <v>8</v>
      </c>
      <c r="B29" s="375" t="s">
        <v>655</v>
      </c>
      <c r="C29" s="16" t="s">
        <v>53</v>
      </c>
      <c r="D29" s="16" t="s">
        <v>635</v>
      </c>
      <c r="E29" s="17">
        <v>1</v>
      </c>
      <c r="F29" s="23" t="s">
        <v>636</v>
      </c>
      <c r="G29" s="294" t="s">
        <v>717</v>
      </c>
      <c r="H29" s="372">
        <v>536.19000000000005</v>
      </c>
      <c r="I29" s="123"/>
      <c r="J29" s="375"/>
      <c r="K29" s="375"/>
      <c r="L29" s="127"/>
      <c r="M29" s="127"/>
      <c r="N29" s="127"/>
      <c r="O29" s="127"/>
      <c r="P29" s="127"/>
      <c r="Q29" s="127"/>
      <c r="R29" s="128">
        <v>1</v>
      </c>
      <c r="S29" s="125"/>
      <c r="T29" s="125"/>
      <c r="U29" s="125"/>
      <c r="V29" s="125"/>
      <c r="W29" s="372">
        <v>209.43</v>
      </c>
      <c r="X29" s="32"/>
    </row>
    <row r="30" spans="1:24" ht="28.5" customHeight="1">
      <c r="A30" s="374"/>
      <c r="B30" s="377"/>
      <c r="C30" s="16" t="s">
        <v>53</v>
      </c>
      <c r="D30" s="16" t="s">
        <v>637</v>
      </c>
      <c r="E30" s="17">
        <v>2</v>
      </c>
      <c r="F30" s="19" t="s">
        <v>638</v>
      </c>
      <c r="G30" s="296"/>
      <c r="H30" s="374"/>
      <c r="I30" s="123"/>
      <c r="J30" s="377"/>
      <c r="K30" s="377"/>
      <c r="L30" s="127"/>
      <c r="M30" s="127"/>
      <c r="N30" s="127"/>
      <c r="O30" s="127"/>
      <c r="P30" s="127"/>
      <c r="Q30" s="127"/>
      <c r="R30" s="128">
        <v>1</v>
      </c>
      <c r="S30" s="125"/>
      <c r="T30" s="125"/>
      <c r="U30" s="125"/>
      <c r="V30" s="125"/>
      <c r="W30" s="374"/>
      <c r="X30" s="32"/>
    </row>
    <row r="31" spans="1:24" ht="27.75" customHeight="1">
      <c r="A31" s="372">
        <v>9</v>
      </c>
      <c r="B31" s="375" t="s">
        <v>656</v>
      </c>
      <c r="C31" s="16" t="s">
        <v>53</v>
      </c>
      <c r="D31" s="16" t="s">
        <v>639</v>
      </c>
      <c r="E31" s="17">
        <v>1</v>
      </c>
      <c r="F31" s="19" t="s">
        <v>640</v>
      </c>
      <c r="G31" s="294" t="s">
        <v>712</v>
      </c>
      <c r="H31" s="372">
        <v>542.58000000000004</v>
      </c>
      <c r="I31" s="123"/>
      <c r="J31" s="375"/>
      <c r="K31" s="375"/>
      <c r="L31" s="127"/>
      <c r="M31" s="127"/>
      <c r="N31" s="127"/>
      <c r="O31" s="128">
        <v>1</v>
      </c>
      <c r="P31" s="125"/>
      <c r="Q31" s="125"/>
      <c r="R31" s="125"/>
      <c r="S31" s="125"/>
      <c r="T31" s="125"/>
      <c r="U31" s="125"/>
      <c r="V31" s="125"/>
      <c r="W31" s="372">
        <v>106.69</v>
      </c>
      <c r="X31" s="32"/>
    </row>
    <row r="32" spans="1:24" ht="24.95" customHeight="1">
      <c r="A32" s="374"/>
      <c r="B32" s="377"/>
      <c r="C32" s="16" t="s">
        <v>53</v>
      </c>
      <c r="D32" s="16" t="s">
        <v>641</v>
      </c>
      <c r="E32" s="17">
        <v>2</v>
      </c>
      <c r="F32" s="19" t="s">
        <v>642</v>
      </c>
      <c r="G32" s="296"/>
      <c r="H32" s="374"/>
      <c r="I32" s="123"/>
      <c r="J32" s="377"/>
      <c r="K32" s="377"/>
      <c r="L32" s="127"/>
      <c r="M32" s="127"/>
      <c r="N32" s="128">
        <v>1</v>
      </c>
      <c r="O32" s="125"/>
      <c r="P32" s="125"/>
      <c r="Q32" s="125"/>
      <c r="R32" s="125"/>
      <c r="S32" s="125"/>
      <c r="T32" s="125"/>
      <c r="U32" s="125"/>
      <c r="V32" s="125"/>
      <c r="W32" s="374"/>
      <c r="X32" s="32"/>
    </row>
    <row r="33" spans="1:24" ht="27.75" customHeight="1">
      <c r="A33" s="372">
        <v>10</v>
      </c>
      <c r="B33" s="375" t="s">
        <v>657</v>
      </c>
      <c r="C33" s="16" t="s">
        <v>53</v>
      </c>
      <c r="D33" s="16" t="s">
        <v>643</v>
      </c>
      <c r="E33" s="17">
        <v>1</v>
      </c>
      <c r="F33" s="19" t="s">
        <v>644</v>
      </c>
      <c r="G33" s="294" t="s">
        <v>796</v>
      </c>
      <c r="H33" s="372">
        <v>812.75</v>
      </c>
      <c r="I33" s="123"/>
      <c r="J33" s="375"/>
      <c r="K33" s="375"/>
      <c r="L33" s="127"/>
      <c r="M33" s="127"/>
      <c r="N33" s="127"/>
      <c r="O33" s="128">
        <v>1</v>
      </c>
      <c r="P33" s="125"/>
      <c r="Q33" s="125"/>
      <c r="R33" s="125"/>
      <c r="S33" s="125"/>
      <c r="T33" s="125"/>
      <c r="U33" s="125"/>
      <c r="V33" s="125"/>
      <c r="W33" s="372">
        <v>155.18</v>
      </c>
      <c r="X33" s="32"/>
    </row>
    <row r="34" spans="1:24" ht="24.95" customHeight="1">
      <c r="A34" s="373"/>
      <c r="B34" s="376"/>
      <c r="C34" s="16" t="s">
        <v>53</v>
      </c>
      <c r="D34" s="16" t="s">
        <v>645</v>
      </c>
      <c r="E34" s="17">
        <v>2</v>
      </c>
      <c r="F34" s="19" t="s">
        <v>646</v>
      </c>
      <c r="G34" s="295"/>
      <c r="H34" s="373"/>
      <c r="I34" s="123"/>
      <c r="J34" s="376"/>
      <c r="K34" s="376"/>
      <c r="L34" s="127"/>
      <c r="M34" s="127"/>
      <c r="N34" s="128">
        <v>1</v>
      </c>
      <c r="O34" s="125"/>
      <c r="P34" s="125"/>
      <c r="Q34" s="125"/>
      <c r="R34" s="125"/>
      <c r="S34" s="125"/>
      <c r="T34" s="125"/>
      <c r="U34" s="125"/>
      <c r="V34" s="125"/>
      <c r="W34" s="373"/>
      <c r="X34" s="32"/>
    </row>
    <row r="35" spans="1:24" ht="24.95" customHeight="1">
      <c r="A35" s="374"/>
      <c r="B35" s="377"/>
      <c r="C35" s="16" t="s">
        <v>53</v>
      </c>
      <c r="D35" s="16" t="s">
        <v>647</v>
      </c>
      <c r="E35" s="17">
        <v>3</v>
      </c>
      <c r="F35" s="19" t="s">
        <v>648</v>
      </c>
      <c r="G35" s="296"/>
      <c r="H35" s="374"/>
      <c r="I35" s="123"/>
      <c r="J35" s="377"/>
      <c r="K35" s="377"/>
      <c r="L35" s="127"/>
      <c r="M35" s="127"/>
      <c r="N35" s="128">
        <v>1</v>
      </c>
      <c r="O35" s="125"/>
      <c r="P35" s="125"/>
      <c r="Q35" s="125"/>
      <c r="R35" s="125"/>
      <c r="S35" s="125"/>
      <c r="T35" s="125"/>
      <c r="U35" s="125"/>
      <c r="V35" s="125"/>
      <c r="W35" s="374"/>
      <c r="X35" s="32"/>
    </row>
    <row r="36" spans="1:24" ht="24.95" customHeight="1">
      <c r="A36" s="372">
        <v>11</v>
      </c>
      <c r="B36" s="375" t="s">
        <v>658</v>
      </c>
      <c r="C36" s="16" t="s">
        <v>53</v>
      </c>
      <c r="D36" s="16" t="s">
        <v>649</v>
      </c>
      <c r="E36" s="17">
        <v>1</v>
      </c>
      <c r="F36" s="19" t="s">
        <v>650</v>
      </c>
      <c r="G36" s="294" t="s">
        <v>720</v>
      </c>
      <c r="H36" s="372">
        <v>852.91</v>
      </c>
      <c r="I36" s="123"/>
      <c r="J36" s="375"/>
      <c r="K36" s="375"/>
      <c r="L36" s="124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372"/>
      <c r="X36" s="32"/>
    </row>
    <row r="37" spans="1:24" ht="24.95" customHeight="1">
      <c r="A37" s="373"/>
      <c r="B37" s="376"/>
      <c r="C37" s="16" t="s">
        <v>53</v>
      </c>
      <c r="D37" s="16" t="s">
        <v>651</v>
      </c>
      <c r="E37" s="17">
        <v>2</v>
      </c>
      <c r="F37" s="23" t="s">
        <v>652</v>
      </c>
      <c r="G37" s="295"/>
      <c r="H37" s="373"/>
      <c r="I37" s="123"/>
      <c r="J37" s="376"/>
      <c r="K37" s="376"/>
      <c r="L37" s="124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373"/>
      <c r="X37" s="32"/>
    </row>
    <row r="38" spans="1:24" ht="24.95" customHeight="1">
      <c r="A38" s="374"/>
      <c r="B38" s="377"/>
      <c r="C38" s="16" t="s">
        <v>53</v>
      </c>
      <c r="D38" s="16" t="s">
        <v>653</v>
      </c>
      <c r="E38" s="17">
        <v>3</v>
      </c>
      <c r="F38" s="19" t="s">
        <v>654</v>
      </c>
      <c r="G38" s="296"/>
      <c r="H38" s="374"/>
      <c r="I38" s="123"/>
      <c r="J38" s="377"/>
      <c r="K38" s="377"/>
      <c r="L38" s="124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374"/>
      <c r="X38" s="32"/>
    </row>
    <row r="39" spans="1:24" ht="24.95" customHeight="1">
      <c r="A39" s="281">
        <v>12</v>
      </c>
      <c r="B39" s="382" t="s">
        <v>57</v>
      </c>
      <c r="C39" s="16" t="s">
        <v>53</v>
      </c>
      <c r="D39" s="16" t="s">
        <v>58</v>
      </c>
      <c r="E39" s="17">
        <v>1</v>
      </c>
      <c r="F39" s="23" t="s">
        <v>59</v>
      </c>
      <c r="G39" s="294" t="s">
        <v>720</v>
      </c>
      <c r="H39" s="281">
        <v>831.38</v>
      </c>
      <c r="I39" s="113"/>
      <c r="J39" s="375"/>
      <c r="K39" s="375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281"/>
      <c r="X39" s="23"/>
    </row>
    <row r="40" spans="1:24" ht="24.95" customHeight="1">
      <c r="A40" s="282"/>
      <c r="B40" s="383"/>
      <c r="C40" s="16" t="s">
        <v>53</v>
      </c>
      <c r="D40" s="16" t="s">
        <v>60</v>
      </c>
      <c r="E40" s="17">
        <v>2</v>
      </c>
      <c r="F40" s="23" t="s">
        <v>61</v>
      </c>
      <c r="G40" s="295"/>
      <c r="H40" s="282"/>
      <c r="I40" s="113"/>
      <c r="J40" s="376"/>
      <c r="K40" s="376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282"/>
      <c r="X40" s="23"/>
    </row>
    <row r="41" spans="1:24" ht="24.95" customHeight="1">
      <c r="A41" s="283"/>
      <c r="B41" s="384"/>
      <c r="C41" s="16" t="s">
        <v>53</v>
      </c>
      <c r="D41" s="16" t="s">
        <v>62</v>
      </c>
      <c r="E41" s="17">
        <v>3</v>
      </c>
      <c r="F41" s="19" t="s">
        <v>63</v>
      </c>
      <c r="G41" s="296"/>
      <c r="H41" s="283"/>
      <c r="I41" s="137"/>
      <c r="J41" s="377"/>
      <c r="K41" s="377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283"/>
      <c r="X41" s="23"/>
    </row>
    <row r="42" spans="1:24" ht="24.95" customHeight="1">
      <c r="A42" s="281">
        <v>13</v>
      </c>
      <c r="B42" s="382" t="s">
        <v>64</v>
      </c>
      <c r="C42" s="16" t="s">
        <v>53</v>
      </c>
      <c r="D42" s="16" t="s">
        <v>65</v>
      </c>
      <c r="E42" s="17">
        <v>1</v>
      </c>
      <c r="F42" s="19" t="s">
        <v>66</v>
      </c>
      <c r="G42" s="294" t="s">
        <v>683</v>
      </c>
      <c r="H42" s="281">
        <v>816.75</v>
      </c>
      <c r="I42" s="137"/>
      <c r="J42" s="281" t="s">
        <v>743</v>
      </c>
      <c r="K42" s="281" t="s">
        <v>728</v>
      </c>
      <c r="L42" s="127"/>
      <c r="M42" s="127"/>
      <c r="N42" s="127"/>
      <c r="O42" s="127"/>
      <c r="P42" s="128">
        <v>1</v>
      </c>
      <c r="Q42" s="131"/>
      <c r="R42" s="131"/>
      <c r="S42" s="131"/>
      <c r="T42" s="131"/>
      <c r="U42" s="131"/>
      <c r="V42" s="131"/>
      <c r="W42" s="281">
        <v>220.26</v>
      </c>
      <c r="X42" s="23"/>
    </row>
    <row r="43" spans="1:24" ht="24.95" customHeight="1">
      <c r="A43" s="282"/>
      <c r="B43" s="383"/>
      <c r="C43" s="16" t="s">
        <v>53</v>
      </c>
      <c r="D43" s="16" t="s">
        <v>67</v>
      </c>
      <c r="E43" s="17">
        <v>2</v>
      </c>
      <c r="F43" s="19" t="s">
        <v>68</v>
      </c>
      <c r="G43" s="295"/>
      <c r="H43" s="282"/>
      <c r="I43" s="137"/>
      <c r="J43" s="282"/>
      <c r="K43" s="282"/>
      <c r="L43" s="127"/>
      <c r="M43" s="127"/>
      <c r="N43" s="127"/>
      <c r="O43" s="127"/>
      <c r="P43" s="127"/>
      <c r="Q43" s="127"/>
      <c r="R43" s="128">
        <v>1</v>
      </c>
      <c r="S43" s="131"/>
      <c r="T43" s="131"/>
      <c r="U43" s="131"/>
      <c r="V43" s="131"/>
      <c r="W43" s="282"/>
      <c r="X43" s="23"/>
    </row>
    <row r="44" spans="1:24" ht="24.95" customHeight="1">
      <c r="A44" s="283"/>
      <c r="B44" s="384"/>
      <c r="C44" s="16" t="s">
        <v>53</v>
      </c>
      <c r="D44" s="16" t="s">
        <v>69</v>
      </c>
      <c r="E44" s="17">
        <v>3</v>
      </c>
      <c r="F44" s="19" t="s">
        <v>70</v>
      </c>
      <c r="G44" s="296"/>
      <c r="H44" s="283"/>
      <c r="I44" s="137"/>
      <c r="J44" s="283"/>
      <c r="K44" s="283"/>
      <c r="L44" s="127"/>
      <c r="M44" s="127"/>
      <c r="N44" s="127"/>
      <c r="O44" s="127"/>
      <c r="P44" s="128">
        <v>1</v>
      </c>
      <c r="Q44" s="131"/>
      <c r="R44" s="131"/>
      <c r="S44" s="131"/>
      <c r="T44" s="131"/>
      <c r="U44" s="131"/>
      <c r="V44" s="131"/>
      <c r="W44" s="283"/>
      <c r="X44" s="23"/>
    </row>
    <row r="45" spans="1:24" ht="24.95" customHeight="1">
      <c r="A45" s="281">
        <v>14</v>
      </c>
      <c r="B45" s="382" t="s">
        <v>71</v>
      </c>
      <c r="C45" s="16" t="s">
        <v>53</v>
      </c>
      <c r="D45" s="16" t="s">
        <v>72</v>
      </c>
      <c r="E45" s="17">
        <v>1</v>
      </c>
      <c r="F45" s="19" t="s">
        <v>73</v>
      </c>
      <c r="G45" s="294" t="s">
        <v>684</v>
      </c>
      <c r="H45" s="281">
        <v>815.2</v>
      </c>
      <c r="I45" s="137"/>
      <c r="J45" s="281" t="s">
        <v>742</v>
      </c>
      <c r="K45" s="281" t="s">
        <v>728</v>
      </c>
      <c r="L45" s="139"/>
      <c r="M45" s="139"/>
      <c r="N45" s="139"/>
      <c r="O45" s="139"/>
      <c r="P45" s="139"/>
      <c r="Q45" s="139"/>
      <c r="R45" s="139"/>
      <c r="S45" s="139"/>
      <c r="T45" s="139"/>
      <c r="U45" s="139">
        <v>1</v>
      </c>
      <c r="V45" s="131"/>
      <c r="W45" s="281">
        <v>306.08999999999997</v>
      </c>
      <c r="X45" s="23"/>
    </row>
    <row r="46" spans="1:24" ht="24.95" customHeight="1">
      <c r="A46" s="282"/>
      <c r="B46" s="383"/>
      <c r="C46" s="16" t="s">
        <v>53</v>
      </c>
      <c r="D46" s="16" t="s">
        <v>74</v>
      </c>
      <c r="E46" s="17">
        <v>2</v>
      </c>
      <c r="F46" s="19" t="s">
        <v>75</v>
      </c>
      <c r="G46" s="295"/>
      <c r="H46" s="282"/>
      <c r="I46" s="137"/>
      <c r="J46" s="282"/>
      <c r="K46" s="282"/>
      <c r="L46" s="139"/>
      <c r="M46" s="139"/>
      <c r="N46" s="139"/>
      <c r="O46" s="139"/>
      <c r="P46" s="139">
        <v>1</v>
      </c>
      <c r="Q46" s="131"/>
      <c r="R46" s="131"/>
      <c r="S46" s="131"/>
      <c r="T46" s="131"/>
      <c r="U46" s="131"/>
      <c r="V46" s="131"/>
      <c r="W46" s="282"/>
      <c r="X46" s="23"/>
    </row>
    <row r="47" spans="1:24" ht="24.95" customHeight="1">
      <c r="A47" s="283"/>
      <c r="B47" s="384"/>
      <c r="C47" s="16" t="s">
        <v>53</v>
      </c>
      <c r="D47" s="16" t="s">
        <v>76</v>
      </c>
      <c r="E47" s="17">
        <v>3</v>
      </c>
      <c r="F47" s="19" t="s">
        <v>77</v>
      </c>
      <c r="G47" s="296"/>
      <c r="H47" s="283"/>
      <c r="I47" s="137"/>
      <c r="J47" s="283"/>
      <c r="K47" s="283"/>
      <c r="L47" s="139"/>
      <c r="M47" s="139"/>
      <c r="N47" s="139"/>
      <c r="O47" s="139"/>
      <c r="P47" s="139"/>
      <c r="Q47" s="139"/>
      <c r="R47" s="139">
        <v>1</v>
      </c>
      <c r="S47" s="131"/>
      <c r="T47" s="131"/>
      <c r="U47" s="131"/>
      <c r="V47" s="131"/>
      <c r="W47" s="283"/>
      <c r="X47" s="23"/>
    </row>
    <row r="48" spans="1:24" ht="24.95" customHeight="1">
      <c r="A48" s="281">
        <v>15</v>
      </c>
      <c r="B48" s="382" t="s">
        <v>78</v>
      </c>
      <c r="C48" s="16" t="s">
        <v>53</v>
      </c>
      <c r="D48" s="16" t="s">
        <v>79</v>
      </c>
      <c r="E48" s="17">
        <v>1</v>
      </c>
      <c r="F48" s="19" t="s">
        <v>80</v>
      </c>
      <c r="G48" s="294" t="s">
        <v>685</v>
      </c>
      <c r="H48" s="281">
        <v>540.44000000000005</v>
      </c>
      <c r="I48" s="113"/>
      <c r="J48" s="281" t="s">
        <v>739</v>
      </c>
      <c r="K48" s="281" t="s">
        <v>728</v>
      </c>
      <c r="L48" s="139"/>
      <c r="M48" s="139"/>
      <c r="N48" s="139"/>
      <c r="O48" s="139"/>
      <c r="P48" s="139"/>
      <c r="Q48" s="139"/>
      <c r="R48" s="139">
        <v>1</v>
      </c>
      <c r="S48" s="131"/>
      <c r="T48" s="131"/>
      <c r="U48" s="131"/>
      <c r="V48" s="131"/>
      <c r="W48" s="281">
        <v>158.74</v>
      </c>
      <c r="X48" s="23"/>
    </row>
    <row r="49" spans="1:24" ht="24.95" customHeight="1">
      <c r="A49" s="283"/>
      <c r="B49" s="384"/>
      <c r="C49" s="16" t="s">
        <v>53</v>
      </c>
      <c r="D49" s="16" t="s">
        <v>81</v>
      </c>
      <c r="E49" s="17">
        <v>2</v>
      </c>
      <c r="F49" s="19" t="s">
        <v>82</v>
      </c>
      <c r="G49" s="296"/>
      <c r="H49" s="283"/>
      <c r="I49" s="113"/>
      <c r="J49" s="282"/>
      <c r="K49" s="282"/>
      <c r="L49" s="139"/>
      <c r="M49" s="139"/>
      <c r="N49" s="139"/>
      <c r="O49" s="139"/>
      <c r="P49" s="139"/>
      <c r="Q49" s="139">
        <v>1</v>
      </c>
      <c r="R49" s="131"/>
      <c r="S49" s="131"/>
      <c r="T49" s="131"/>
      <c r="U49" s="131"/>
      <c r="V49" s="131"/>
      <c r="W49" s="283"/>
      <c r="X49" s="23"/>
    </row>
    <row r="50" spans="1:24" ht="24.95" customHeight="1">
      <c r="A50" s="281">
        <v>16</v>
      </c>
      <c r="B50" s="382" t="s">
        <v>83</v>
      </c>
      <c r="C50" s="16" t="s">
        <v>53</v>
      </c>
      <c r="D50" s="16" t="s">
        <v>84</v>
      </c>
      <c r="E50" s="17">
        <v>1</v>
      </c>
      <c r="F50" s="23" t="s">
        <v>85</v>
      </c>
      <c r="G50" s="294" t="s">
        <v>686</v>
      </c>
      <c r="H50" s="281">
        <v>541.02</v>
      </c>
      <c r="I50" s="113"/>
      <c r="J50" s="375"/>
      <c r="K50" s="375"/>
      <c r="L50" s="139"/>
      <c r="M50" s="139"/>
      <c r="N50" s="139"/>
      <c r="O50" s="139"/>
      <c r="P50" s="139">
        <v>1</v>
      </c>
      <c r="Q50" s="131"/>
      <c r="R50" s="131"/>
      <c r="S50" s="131"/>
      <c r="T50" s="131"/>
      <c r="U50" s="131"/>
      <c r="V50" s="131"/>
      <c r="W50" s="281">
        <v>127.56</v>
      </c>
      <c r="X50" s="23"/>
    </row>
    <row r="51" spans="1:24" ht="24.95" customHeight="1">
      <c r="A51" s="283"/>
      <c r="B51" s="384"/>
      <c r="C51" s="16" t="s">
        <v>53</v>
      </c>
      <c r="D51" s="16" t="s">
        <v>86</v>
      </c>
      <c r="E51" s="17">
        <v>2</v>
      </c>
      <c r="F51" s="23" t="s">
        <v>87</v>
      </c>
      <c r="G51" s="296"/>
      <c r="H51" s="283"/>
      <c r="I51" s="113"/>
      <c r="J51" s="377"/>
      <c r="K51" s="377"/>
      <c r="L51" s="139">
        <v>1</v>
      </c>
      <c r="M51" s="185"/>
      <c r="O51" s="138"/>
      <c r="P51" s="131"/>
      <c r="Q51" s="131"/>
      <c r="R51" s="131"/>
      <c r="S51" s="131"/>
      <c r="T51" s="131"/>
      <c r="U51" s="131"/>
      <c r="V51" s="131"/>
      <c r="W51" s="283"/>
      <c r="X51" s="23"/>
    </row>
    <row r="52" spans="1:24" ht="24.95" customHeight="1">
      <c r="A52" s="281">
        <v>17</v>
      </c>
      <c r="B52" s="382" t="s">
        <v>368</v>
      </c>
      <c r="C52" s="132" t="s">
        <v>54</v>
      </c>
      <c r="D52" s="15" t="s">
        <v>369</v>
      </c>
      <c r="E52" s="18">
        <v>1</v>
      </c>
      <c r="F52" s="19" t="s">
        <v>370</v>
      </c>
      <c r="G52" s="294" t="s">
        <v>720</v>
      </c>
      <c r="H52" s="281">
        <v>848.15</v>
      </c>
      <c r="I52" s="113"/>
      <c r="J52" s="375"/>
      <c r="K52" s="375"/>
      <c r="L52" s="138"/>
      <c r="M52" s="138"/>
      <c r="N52" s="138"/>
      <c r="O52" s="138"/>
      <c r="P52" s="131"/>
      <c r="Q52" s="131"/>
      <c r="R52" s="131"/>
      <c r="S52" s="131"/>
      <c r="T52" s="131"/>
      <c r="U52" s="131"/>
      <c r="V52" s="131"/>
      <c r="W52" s="281"/>
      <c r="X52" s="23"/>
    </row>
    <row r="53" spans="1:24" ht="24.95" customHeight="1">
      <c r="A53" s="282"/>
      <c r="B53" s="383"/>
      <c r="C53" s="132" t="s">
        <v>54</v>
      </c>
      <c r="D53" s="15" t="s">
        <v>371</v>
      </c>
      <c r="E53" s="18">
        <v>2</v>
      </c>
      <c r="F53" s="19" t="s">
        <v>372</v>
      </c>
      <c r="G53" s="295"/>
      <c r="H53" s="282"/>
      <c r="I53" s="113"/>
      <c r="J53" s="376"/>
      <c r="K53" s="376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282"/>
      <c r="X53" s="23"/>
    </row>
    <row r="54" spans="1:24" ht="24.95" customHeight="1">
      <c r="A54" s="283"/>
      <c r="B54" s="384"/>
      <c r="C54" s="132" t="s">
        <v>54</v>
      </c>
      <c r="D54" s="15" t="s">
        <v>373</v>
      </c>
      <c r="E54" s="18">
        <v>3</v>
      </c>
      <c r="F54" s="19" t="s">
        <v>374</v>
      </c>
      <c r="G54" s="296"/>
      <c r="H54" s="283"/>
      <c r="I54" s="113"/>
      <c r="J54" s="377"/>
      <c r="K54" s="377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283"/>
      <c r="X54" s="23"/>
    </row>
    <row r="55" spans="1:24" ht="24.95" customHeight="1">
      <c r="A55" s="281">
        <v>18</v>
      </c>
      <c r="B55" s="382" t="s">
        <v>375</v>
      </c>
      <c r="C55" s="132" t="s">
        <v>54</v>
      </c>
      <c r="D55" s="15" t="s">
        <v>376</v>
      </c>
      <c r="E55" s="18">
        <v>1</v>
      </c>
      <c r="F55" s="19" t="s">
        <v>377</v>
      </c>
      <c r="G55" s="294" t="s">
        <v>720</v>
      </c>
      <c r="H55" s="281">
        <v>546.98</v>
      </c>
      <c r="I55" s="113"/>
      <c r="J55" s="390"/>
      <c r="K55" s="390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281"/>
      <c r="X55" s="23"/>
    </row>
    <row r="56" spans="1:24" ht="30.75" customHeight="1">
      <c r="A56" s="283"/>
      <c r="B56" s="384"/>
      <c r="C56" s="132" t="s">
        <v>54</v>
      </c>
      <c r="D56" s="15" t="s">
        <v>378</v>
      </c>
      <c r="E56" s="18">
        <v>2</v>
      </c>
      <c r="F56" s="19" t="s">
        <v>379</v>
      </c>
      <c r="G56" s="296"/>
      <c r="H56" s="283"/>
      <c r="I56" s="113"/>
      <c r="J56" s="391"/>
      <c r="K56" s="39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283"/>
      <c r="X56" s="23"/>
    </row>
    <row r="57" spans="1:24" ht="28.5" customHeight="1">
      <c r="A57" s="386">
        <v>19</v>
      </c>
      <c r="B57" s="387" t="s">
        <v>380</v>
      </c>
      <c r="C57" s="132" t="s">
        <v>54</v>
      </c>
      <c r="D57" s="15" t="s">
        <v>381</v>
      </c>
      <c r="E57" s="18">
        <v>1</v>
      </c>
      <c r="F57" s="23" t="s">
        <v>382</v>
      </c>
      <c r="G57" s="388" t="s">
        <v>720</v>
      </c>
      <c r="H57" s="386">
        <v>831.48</v>
      </c>
      <c r="I57" s="113"/>
      <c r="J57" s="389"/>
      <c r="K57" s="389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386"/>
      <c r="X57" s="23"/>
    </row>
    <row r="58" spans="1:24" ht="24.95" customHeight="1">
      <c r="A58" s="386"/>
      <c r="B58" s="387"/>
      <c r="C58" s="132" t="s">
        <v>54</v>
      </c>
      <c r="D58" s="15" t="s">
        <v>383</v>
      </c>
      <c r="E58" s="18">
        <v>2</v>
      </c>
      <c r="F58" s="23" t="s">
        <v>384</v>
      </c>
      <c r="G58" s="388"/>
      <c r="H58" s="386"/>
      <c r="I58" s="113"/>
      <c r="J58" s="389"/>
      <c r="K58" s="389"/>
      <c r="L58" s="138"/>
      <c r="M58" s="138"/>
      <c r="N58" s="138"/>
      <c r="O58" s="131"/>
      <c r="P58" s="131"/>
      <c r="Q58" s="131"/>
      <c r="R58" s="131"/>
      <c r="S58" s="131"/>
      <c r="T58" s="131"/>
      <c r="U58" s="131"/>
      <c r="V58" s="131"/>
      <c r="W58" s="386"/>
      <c r="X58" s="23"/>
    </row>
    <row r="59" spans="1:24" ht="28.5" customHeight="1">
      <c r="A59" s="386"/>
      <c r="B59" s="387"/>
      <c r="C59" s="132" t="s">
        <v>54</v>
      </c>
      <c r="D59" s="15" t="s">
        <v>385</v>
      </c>
      <c r="E59" s="18">
        <v>3</v>
      </c>
      <c r="F59" s="19" t="s">
        <v>386</v>
      </c>
      <c r="G59" s="388"/>
      <c r="H59" s="386"/>
      <c r="I59" s="137"/>
      <c r="J59" s="389"/>
      <c r="K59" s="389"/>
      <c r="L59" s="138"/>
      <c r="M59" s="138"/>
      <c r="N59" s="138"/>
      <c r="O59" s="131"/>
      <c r="P59" s="131"/>
      <c r="Q59" s="131"/>
      <c r="R59" s="131"/>
      <c r="S59" s="131"/>
      <c r="T59" s="131"/>
      <c r="U59" s="131"/>
      <c r="V59" s="131"/>
      <c r="W59" s="386"/>
      <c r="X59" s="23"/>
    </row>
    <row r="60" spans="1:24" ht="29.25" customHeight="1">
      <c r="A60" s="281">
        <v>20</v>
      </c>
      <c r="B60" s="382" t="s">
        <v>387</v>
      </c>
      <c r="C60" s="132" t="s">
        <v>54</v>
      </c>
      <c r="D60" s="15" t="s">
        <v>388</v>
      </c>
      <c r="E60" s="18">
        <v>1</v>
      </c>
      <c r="F60" s="19" t="s">
        <v>389</v>
      </c>
      <c r="G60" s="294" t="s">
        <v>713</v>
      </c>
      <c r="H60" s="281">
        <v>559.74</v>
      </c>
      <c r="I60" s="137">
        <v>1</v>
      </c>
      <c r="J60" s="281" t="s">
        <v>737</v>
      </c>
      <c r="K60" s="281" t="s">
        <v>728</v>
      </c>
      <c r="L60" s="140"/>
      <c r="M60" s="140"/>
      <c r="N60" s="140"/>
      <c r="O60" s="140"/>
      <c r="P60" s="140">
        <v>1</v>
      </c>
      <c r="Q60" s="131"/>
      <c r="R60" s="131"/>
      <c r="S60" s="131"/>
      <c r="T60" s="131"/>
      <c r="U60" s="131"/>
      <c r="V60" s="131"/>
      <c r="W60" s="281">
        <v>83.78</v>
      </c>
    </row>
    <row r="61" spans="1:24" ht="28.5" customHeight="1">
      <c r="A61" s="283"/>
      <c r="B61" s="384"/>
      <c r="C61" s="132" t="s">
        <v>54</v>
      </c>
      <c r="D61" s="15" t="s">
        <v>390</v>
      </c>
      <c r="E61" s="18">
        <v>2</v>
      </c>
      <c r="F61" s="19" t="s">
        <v>391</v>
      </c>
      <c r="G61" s="296"/>
      <c r="H61" s="283"/>
      <c r="I61" s="137"/>
      <c r="J61" s="283"/>
      <c r="K61" s="283"/>
      <c r="L61" s="12"/>
      <c r="M61" s="12"/>
      <c r="N61" s="12"/>
      <c r="O61" s="12"/>
      <c r="P61" s="12"/>
      <c r="Q61" s="131"/>
      <c r="R61" s="131"/>
      <c r="S61" s="131"/>
      <c r="T61" s="131"/>
      <c r="U61" s="131"/>
      <c r="V61" s="131"/>
      <c r="W61" s="283"/>
      <c r="X61" s="23" t="s">
        <v>722</v>
      </c>
    </row>
    <row r="62" spans="1:24" ht="29.25" customHeight="1">
      <c r="A62" s="281">
        <v>21</v>
      </c>
      <c r="B62" s="382" t="s">
        <v>392</v>
      </c>
      <c r="C62" s="132" t="s">
        <v>54</v>
      </c>
      <c r="D62" s="15" t="s">
        <v>393</v>
      </c>
      <c r="E62" s="18">
        <v>1</v>
      </c>
      <c r="F62" s="23" t="s">
        <v>394</v>
      </c>
      <c r="G62" s="294" t="s">
        <v>714</v>
      </c>
      <c r="H62" s="281">
        <v>569.46</v>
      </c>
      <c r="I62" s="137"/>
      <c r="J62" s="375"/>
      <c r="K62" s="375"/>
      <c r="L62" s="140"/>
      <c r="M62" s="140">
        <v>1</v>
      </c>
      <c r="N62" s="138"/>
      <c r="O62" s="131"/>
      <c r="P62" s="131"/>
      <c r="Q62" s="131"/>
      <c r="R62" s="131"/>
      <c r="S62" s="131"/>
      <c r="T62" s="131"/>
      <c r="U62" s="131"/>
      <c r="V62" s="131"/>
      <c r="W62" s="281">
        <v>110.33</v>
      </c>
      <c r="X62" s="23"/>
    </row>
    <row r="63" spans="1:24" ht="24.95" customHeight="1">
      <c r="A63" s="283"/>
      <c r="B63" s="384"/>
      <c r="C63" s="132" t="s">
        <v>54</v>
      </c>
      <c r="D63" s="15" t="s">
        <v>39</v>
      </c>
      <c r="E63" s="18">
        <v>2</v>
      </c>
      <c r="F63" s="19" t="s">
        <v>395</v>
      </c>
      <c r="G63" s="296"/>
      <c r="H63" s="283"/>
      <c r="I63" s="137"/>
      <c r="J63" s="377"/>
      <c r="K63" s="377"/>
      <c r="L63" s="140"/>
      <c r="M63" s="140"/>
      <c r="N63" s="140">
        <v>1</v>
      </c>
      <c r="O63" s="131"/>
      <c r="P63" s="131"/>
      <c r="Q63" s="131"/>
      <c r="R63" s="131"/>
      <c r="S63" s="131"/>
      <c r="T63" s="131"/>
      <c r="U63" s="131"/>
      <c r="V63" s="131"/>
      <c r="W63" s="283"/>
      <c r="X63" s="23"/>
    </row>
    <row r="64" spans="1:24" ht="24.95" customHeight="1">
      <c r="A64" s="281">
        <v>22</v>
      </c>
      <c r="B64" s="382" t="s">
        <v>396</v>
      </c>
      <c r="C64" s="132" t="s">
        <v>54</v>
      </c>
      <c r="D64" s="15" t="s">
        <v>397</v>
      </c>
      <c r="E64" s="18">
        <v>1</v>
      </c>
      <c r="F64" s="23" t="s">
        <v>398</v>
      </c>
      <c r="G64" s="294" t="s">
        <v>759</v>
      </c>
      <c r="H64" s="281">
        <v>565.33000000000004</v>
      </c>
      <c r="I64" s="137"/>
      <c r="J64" s="375"/>
      <c r="K64" s="375"/>
      <c r="L64" s="140"/>
      <c r="M64" s="140">
        <v>1</v>
      </c>
      <c r="N64" s="138"/>
      <c r="O64" s="131"/>
      <c r="P64" s="131"/>
      <c r="Q64" s="131"/>
      <c r="R64" s="131"/>
      <c r="S64" s="131"/>
      <c r="T64" s="131"/>
      <c r="U64" s="131"/>
      <c r="V64" s="131"/>
      <c r="W64" s="281"/>
      <c r="X64" s="23"/>
    </row>
    <row r="65" spans="1:24" ht="24.95" customHeight="1">
      <c r="A65" s="283"/>
      <c r="B65" s="384"/>
      <c r="C65" s="132" t="s">
        <v>54</v>
      </c>
      <c r="D65" s="15" t="s">
        <v>399</v>
      </c>
      <c r="E65" s="18">
        <v>2</v>
      </c>
      <c r="F65" s="19" t="s">
        <v>400</v>
      </c>
      <c r="G65" s="296"/>
      <c r="H65" s="283"/>
      <c r="I65" s="137"/>
      <c r="J65" s="377"/>
      <c r="K65" s="377"/>
      <c r="L65" s="140"/>
      <c r="M65" s="140">
        <v>1</v>
      </c>
      <c r="N65" s="131"/>
      <c r="O65" s="131"/>
      <c r="P65" s="131"/>
      <c r="Q65" s="131"/>
      <c r="R65" s="131"/>
      <c r="S65" s="131"/>
      <c r="T65" s="131"/>
      <c r="U65" s="131"/>
      <c r="V65" s="131"/>
      <c r="W65" s="283"/>
      <c r="X65" s="23"/>
    </row>
    <row r="66" spans="1:24">
      <c r="A66" s="12"/>
      <c r="B66" s="113"/>
      <c r="C66" s="385" t="s">
        <v>22</v>
      </c>
      <c r="D66" s="385"/>
      <c r="E66" s="137">
        <f>E10+E13+E16+E19+E22+E25+E28+E30+E32+E35+E38+E41+E44+E47+E49+E51+E54+E56+E59+E61+E63+E65</f>
        <v>58</v>
      </c>
      <c r="F66" s="12"/>
      <c r="G66" s="133"/>
      <c r="H66" s="113">
        <f>SUM(H8:H65)</f>
        <v>15888.15</v>
      </c>
      <c r="I66" s="137">
        <f>SUM(I8:I65)</f>
        <v>8</v>
      </c>
      <c r="J66" s="12"/>
      <c r="K66" s="12"/>
      <c r="L66" s="136">
        <f>SUM(L8:L65)</f>
        <v>1</v>
      </c>
      <c r="M66" s="136">
        <f t="shared" ref="M66:W66" si="0">SUM(M8:M65)</f>
        <v>5</v>
      </c>
      <c r="N66" s="136">
        <f t="shared" si="0"/>
        <v>4</v>
      </c>
      <c r="O66" s="136">
        <f t="shared" si="0"/>
        <v>2</v>
      </c>
      <c r="P66" s="136">
        <f t="shared" si="0"/>
        <v>7</v>
      </c>
      <c r="Q66" s="136">
        <f t="shared" si="0"/>
        <v>1</v>
      </c>
      <c r="R66" s="136">
        <f t="shared" si="0"/>
        <v>9</v>
      </c>
      <c r="S66" s="136">
        <f t="shared" si="0"/>
        <v>0</v>
      </c>
      <c r="T66" s="136">
        <f t="shared" si="0"/>
        <v>0</v>
      </c>
      <c r="U66" s="136">
        <f t="shared" si="0"/>
        <v>4</v>
      </c>
      <c r="V66" s="136">
        <f t="shared" si="0"/>
        <v>0</v>
      </c>
      <c r="W66" s="183">
        <f t="shared" si="0"/>
        <v>2714.99</v>
      </c>
      <c r="X66" s="12"/>
    </row>
  </sheetData>
  <mergeCells count="182">
    <mergeCell ref="W64:W65"/>
    <mergeCell ref="A64:A65"/>
    <mergeCell ref="B64:B65"/>
    <mergeCell ref="G64:G65"/>
    <mergeCell ref="H64:H65"/>
    <mergeCell ref="J64:J65"/>
    <mergeCell ref="K64:K65"/>
    <mergeCell ref="W60:W61"/>
    <mergeCell ref="A62:A63"/>
    <mergeCell ref="B62:B63"/>
    <mergeCell ref="G62:G63"/>
    <mergeCell ref="H62:H63"/>
    <mergeCell ref="J62:J63"/>
    <mergeCell ref="K62:K63"/>
    <mergeCell ref="W62:W63"/>
    <mergeCell ref="A60:A61"/>
    <mergeCell ref="B60:B61"/>
    <mergeCell ref="G60:G61"/>
    <mergeCell ref="H60:H61"/>
    <mergeCell ref="J60:J61"/>
    <mergeCell ref="K60:K61"/>
    <mergeCell ref="B57:B59"/>
    <mergeCell ref="G57:G59"/>
    <mergeCell ref="H57:H59"/>
    <mergeCell ref="J57:J59"/>
    <mergeCell ref="K57:K59"/>
    <mergeCell ref="W57:W59"/>
    <mergeCell ref="A55:A56"/>
    <mergeCell ref="B55:B56"/>
    <mergeCell ref="G55:G56"/>
    <mergeCell ref="H55:H56"/>
    <mergeCell ref="J55:J56"/>
    <mergeCell ref="K55:K56"/>
    <mergeCell ref="W50:W51"/>
    <mergeCell ref="A52:A54"/>
    <mergeCell ref="B52:B54"/>
    <mergeCell ref="G52:G54"/>
    <mergeCell ref="H52:H54"/>
    <mergeCell ref="J52:J54"/>
    <mergeCell ref="K52:K54"/>
    <mergeCell ref="W52:W54"/>
    <mergeCell ref="W55:W56"/>
    <mergeCell ref="W45:W47"/>
    <mergeCell ref="A48:A49"/>
    <mergeCell ref="B48:B49"/>
    <mergeCell ref="A45:A47"/>
    <mergeCell ref="B45:B47"/>
    <mergeCell ref="G45:G47"/>
    <mergeCell ref="H45:H47"/>
    <mergeCell ref="J45:J47"/>
    <mergeCell ref="G48:G49"/>
    <mergeCell ref="H48:H49"/>
    <mergeCell ref="J48:J49"/>
    <mergeCell ref="K48:K49"/>
    <mergeCell ref="W48:W49"/>
    <mergeCell ref="K45:K47"/>
    <mergeCell ref="B39:B41"/>
    <mergeCell ref="G39:G41"/>
    <mergeCell ref="H39:H41"/>
    <mergeCell ref="J39:J41"/>
    <mergeCell ref="K39:K41"/>
    <mergeCell ref="C66:D66"/>
    <mergeCell ref="A29:A30"/>
    <mergeCell ref="B29:B30"/>
    <mergeCell ref="G29:G30"/>
    <mergeCell ref="H29:H30"/>
    <mergeCell ref="J29:J30"/>
    <mergeCell ref="A31:A32"/>
    <mergeCell ref="B31:B32"/>
    <mergeCell ref="G31:G32"/>
    <mergeCell ref="H31:H32"/>
    <mergeCell ref="A50:A51"/>
    <mergeCell ref="B50:B51"/>
    <mergeCell ref="G50:G51"/>
    <mergeCell ref="H50:H51"/>
    <mergeCell ref="J50:J51"/>
    <mergeCell ref="A33:A35"/>
    <mergeCell ref="A39:A41"/>
    <mergeCell ref="K50:K51"/>
    <mergeCell ref="A57:A59"/>
    <mergeCell ref="A42:A44"/>
    <mergeCell ref="A36:A38"/>
    <mergeCell ref="B36:B38"/>
    <mergeCell ref="G36:G38"/>
    <mergeCell ref="H36:H38"/>
    <mergeCell ref="W39:W41"/>
    <mergeCell ref="J31:J32"/>
    <mergeCell ref="K31:K32"/>
    <mergeCell ref="B42:B44"/>
    <mergeCell ref="G42:G44"/>
    <mergeCell ref="H42:H44"/>
    <mergeCell ref="J42:J44"/>
    <mergeCell ref="K42:K44"/>
    <mergeCell ref="W42:W44"/>
    <mergeCell ref="W31:W32"/>
    <mergeCell ref="W33:W35"/>
    <mergeCell ref="J36:J38"/>
    <mergeCell ref="K36:K38"/>
    <mergeCell ref="W36:W38"/>
    <mergeCell ref="B33:B35"/>
    <mergeCell ref="G33:G35"/>
    <mergeCell ref="H33:H35"/>
    <mergeCell ref="J33:J35"/>
    <mergeCell ref="K33:K35"/>
    <mergeCell ref="K29:K30"/>
    <mergeCell ref="W29:W30"/>
    <mergeCell ref="A20:A22"/>
    <mergeCell ref="B20:B22"/>
    <mergeCell ref="G20:G22"/>
    <mergeCell ref="H20:H22"/>
    <mergeCell ref="J20:J22"/>
    <mergeCell ref="K20:K22"/>
    <mergeCell ref="W20:W22"/>
    <mergeCell ref="W23:W25"/>
    <mergeCell ref="A23:A25"/>
    <mergeCell ref="B23:B25"/>
    <mergeCell ref="G23:G25"/>
    <mergeCell ref="H23:H25"/>
    <mergeCell ref="J23:J25"/>
    <mergeCell ref="K23:K25"/>
    <mergeCell ref="A26:A28"/>
    <mergeCell ref="B26:B28"/>
    <mergeCell ref="G26:G28"/>
    <mergeCell ref="H26:H28"/>
    <mergeCell ref="J26:J28"/>
    <mergeCell ref="K26:K28"/>
    <mergeCell ref="A11:A13"/>
    <mergeCell ref="B11:B13"/>
    <mergeCell ref="G11:G13"/>
    <mergeCell ref="H11:H13"/>
    <mergeCell ref="J11:J13"/>
    <mergeCell ref="K11:K13"/>
    <mergeCell ref="W11:W13"/>
    <mergeCell ref="A8:A10"/>
    <mergeCell ref="W26:W28"/>
    <mergeCell ref="W14:W16"/>
    <mergeCell ref="A17:A19"/>
    <mergeCell ref="B17:B19"/>
    <mergeCell ref="G17:G19"/>
    <mergeCell ref="H17:H19"/>
    <mergeCell ref="J17:J19"/>
    <mergeCell ref="K17:K19"/>
    <mergeCell ref="W17:W19"/>
    <mergeCell ref="A14:A16"/>
    <mergeCell ref="B14:B16"/>
    <mergeCell ref="G14:G16"/>
    <mergeCell ref="H14:H16"/>
    <mergeCell ref="J14:J16"/>
    <mergeCell ref="K14:K16"/>
    <mergeCell ref="B8:B10"/>
    <mergeCell ref="G8:G10"/>
    <mergeCell ref="H8:H10"/>
    <mergeCell ref="J8:J10"/>
    <mergeCell ref="K8:K10"/>
    <mergeCell ref="X5:X7"/>
    <mergeCell ref="I6:I7"/>
    <mergeCell ref="J6:J7"/>
    <mergeCell ref="K6:K7"/>
    <mergeCell ref="L6:L7"/>
    <mergeCell ref="M6:M7"/>
    <mergeCell ref="W5:W7"/>
    <mergeCell ref="W8:W10"/>
    <mergeCell ref="A1:X1"/>
    <mergeCell ref="W3:X3"/>
    <mergeCell ref="A4:X4"/>
    <mergeCell ref="A5:A7"/>
    <mergeCell ref="B5:B7"/>
    <mergeCell ref="C5:C7"/>
    <mergeCell ref="D5:D7"/>
    <mergeCell ref="E5:E7"/>
    <mergeCell ref="F5:F7"/>
    <mergeCell ref="N6:N7"/>
    <mergeCell ref="O6:P6"/>
    <mergeCell ref="Q6:R6"/>
    <mergeCell ref="S6:T6"/>
    <mergeCell ref="U6:U7"/>
    <mergeCell ref="V6:V7"/>
    <mergeCell ref="G5:G7"/>
    <mergeCell ref="H5:H7"/>
    <mergeCell ref="I5:V5"/>
    <mergeCell ref="A2:X2"/>
    <mergeCell ref="A3:V3"/>
  </mergeCells>
  <pageMargins left="0.11811023622047245" right="3.937007874015748E-2" top="0.74803149606299213" bottom="0.11811023622047245" header="0.43307086614173229" footer="0.11811023622047245"/>
  <pageSetup paperSize="9" scale="49" orientation="landscape" r:id="rId1"/>
  <rowBreaks count="2" manualBreakCount="2">
    <brk id="44" max="23" man="1"/>
    <brk id="51" max="2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/>
  <dimension ref="A1:X45"/>
  <sheetViews>
    <sheetView view="pageBreakPreview" zoomScale="73" zoomScaleNormal="90" zoomScaleSheetLayoutView="73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B10" sqref="B10:B11"/>
    </sheetView>
  </sheetViews>
  <sheetFormatPr defaultRowHeight="15"/>
  <cols>
    <col min="1" max="1" width="7.7109375" bestFit="1" customWidth="1"/>
    <col min="2" max="2" width="13" customWidth="1"/>
    <col min="3" max="3" width="15.42578125" customWidth="1"/>
    <col min="4" max="4" width="19.42578125" customWidth="1"/>
    <col min="5" max="5" width="7.28515625" customWidth="1"/>
    <col min="6" max="6" width="27.7109375" style="150" customWidth="1"/>
    <col min="7" max="7" width="17.5703125" style="59" customWidth="1"/>
    <col min="8" max="8" width="17.5703125" customWidth="1"/>
    <col min="9" max="9" width="4.140625" style="55" hidden="1" customWidth="1"/>
    <col min="10" max="10" width="13.28515625" customWidth="1"/>
    <col min="11" max="11" width="13.7109375" customWidth="1"/>
    <col min="12" max="12" width="5.28515625" customWidth="1"/>
    <col min="13" max="13" width="8.140625" customWidth="1"/>
    <col min="14" max="14" width="7.85546875" customWidth="1"/>
    <col min="15" max="15" width="8.42578125" customWidth="1"/>
    <col min="16" max="16" width="5.28515625" customWidth="1"/>
    <col min="17" max="17" width="5.5703125" customWidth="1"/>
    <col min="18" max="18" width="5.85546875" customWidth="1"/>
    <col min="19" max="19" width="5.28515625" customWidth="1"/>
    <col min="20" max="20" width="6" customWidth="1"/>
    <col min="21" max="21" width="6.28515625" customWidth="1"/>
    <col min="22" max="22" width="6.140625" customWidth="1"/>
    <col min="23" max="23" width="13.28515625" customWidth="1"/>
    <col min="24" max="24" width="17.42578125" customWidth="1"/>
  </cols>
  <sheetData>
    <row r="1" spans="1:24" ht="15.75">
      <c r="A1" s="409" t="s">
        <v>19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1"/>
    </row>
    <row r="2" spans="1:24" ht="15.75">
      <c r="A2" s="415" t="str">
        <f>Patna!A2</f>
        <v>Progress Report for the construction of Model School (2010-11)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6"/>
    </row>
    <row r="3" spans="1:24" ht="15.75">
      <c r="A3" s="275" t="s">
        <v>790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66" t="str">
        <f>Summary!X3</f>
        <v>Date:-31.07.2014</v>
      </c>
      <c r="X3" s="404"/>
    </row>
    <row r="4" spans="1:24" ht="20.25" customHeight="1">
      <c r="A4" s="405" t="s">
        <v>783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406"/>
    </row>
    <row r="5" spans="1:24" ht="20.25" customHeight="1">
      <c r="A5" s="407" t="s">
        <v>0</v>
      </c>
      <c r="B5" s="272" t="s">
        <v>1</v>
      </c>
      <c r="C5" s="272" t="s">
        <v>2</v>
      </c>
      <c r="D5" s="272" t="s">
        <v>3</v>
      </c>
      <c r="E5" s="272" t="s">
        <v>0</v>
      </c>
      <c r="F5" s="272" t="s">
        <v>4</v>
      </c>
      <c r="G5" s="263" t="s">
        <v>5</v>
      </c>
      <c r="H5" s="272" t="s">
        <v>6</v>
      </c>
      <c r="I5" s="271" t="s">
        <v>16</v>
      </c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2" t="s">
        <v>20</v>
      </c>
      <c r="X5" s="413" t="s">
        <v>14</v>
      </c>
    </row>
    <row r="6" spans="1:24" ht="37.5" customHeight="1">
      <c r="A6" s="407"/>
      <c r="B6" s="272"/>
      <c r="C6" s="272"/>
      <c r="D6" s="272"/>
      <c r="E6" s="272"/>
      <c r="F6" s="272"/>
      <c r="G6" s="264"/>
      <c r="H6" s="272"/>
      <c r="I6" s="272" t="s">
        <v>7</v>
      </c>
      <c r="J6" s="272" t="s">
        <v>726</v>
      </c>
      <c r="K6" s="272" t="s">
        <v>727</v>
      </c>
      <c r="L6" s="414" t="s">
        <v>15</v>
      </c>
      <c r="M6" s="412" t="s">
        <v>10</v>
      </c>
      <c r="N6" s="272" t="s">
        <v>9</v>
      </c>
      <c r="O6" s="272" t="s">
        <v>17</v>
      </c>
      <c r="P6" s="272"/>
      <c r="Q6" s="272" t="s">
        <v>18</v>
      </c>
      <c r="R6" s="272"/>
      <c r="S6" s="272" t="s">
        <v>56</v>
      </c>
      <c r="T6" s="272"/>
      <c r="U6" s="412" t="s">
        <v>13</v>
      </c>
      <c r="V6" s="412" t="s">
        <v>8</v>
      </c>
      <c r="W6" s="272"/>
      <c r="X6" s="413"/>
    </row>
    <row r="7" spans="1:24" ht="52.5" customHeight="1">
      <c r="A7" s="407"/>
      <c r="B7" s="272"/>
      <c r="C7" s="272"/>
      <c r="D7" s="272"/>
      <c r="E7" s="272"/>
      <c r="F7" s="272"/>
      <c r="G7" s="265"/>
      <c r="H7" s="272"/>
      <c r="I7" s="272"/>
      <c r="J7" s="272"/>
      <c r="K7" s="272"/>
      <c r="L7" s="414"/>
      <c r="M7" s="412"/>
      <c r="N7" s="272"/>
      <c r="O7" s="52" t="s">
        <v>11</v>
      </c>
      <c r="P7" s="52" t="s">
        <v>12</v>
      </c>
      <c r="Q7" s="52" t="s">
        <v>11</v>
      </c>
      <c r="R7" s="52" t="s">
        <v>12</v>
      </c>
      <c r="S7" s="52" t="s">
        <v>11</v>
      </c>
      <c r="T7" s="52" t="s">
        <v>12</v>
      </c>
      <c r="U7" s="412"/>
      <c r="V7" s="412"/>
      <c r="W7" s="272"/>
      <c r="X7" s="413"/>
    </row>
    <row r="8" spans="1:24" ht="45" customHeight="1">
      <c r="A8" s="392">
        <v>1</v>
      </c>
      <c r="B8" s="239" t="s">
        <v>663</v>
      </c>
      <c r="C8" s="56" t="s">
        <v>39</v>
      </c>
      <c r="D8" s="43" t="s">
        <v>580</v>
      </c>
      <c r="E8" s="44">
        <v>1</v>
      </c>
      <c r="F8" s="57" t="s">
        <v>581</v>
      </c>
      <c r="G8" s="394" t="s">
        <v>834</v>
      </c>
      <c r="H8" s="239">
        <v>555.54999999999995</v>
      </c>
      <c r="I8" s="107">
        <v>1</v>
      </c>
      <c r="J8" s="263"/>
      <c r="K8" s="263"/>
      <c r="L8" s="45"/>
      <c r="M8" s="46"/>
      <c r="N8" s="46"/>
      <c r="O8" s="46"/>
      <c r="P8" s="46"/>
      <c r="Q8" s="46"/>
      <c r="R8" s="46"/>
      <c r="S8" s="46"/>
      <c r="T8" s="46"/>
      <c r="U8" s="46"/>
      <c r="V8" s="46"/>
      <c r="W8" s="239"/>
      <c r="X8" s="64"/>
    </row>
    <row r="9" spans="1:24" ht="45" customHeight="1">
      <c r="A9" s="393"/>
      <c r="B9" s="240"/>
      <c r="C9" s="56" t="s">
        <v>39</v>
      </c>
      <c r="D9" s="43" t="s">
        <v>582</v>
      </c>
      <c r="E9" s="44">
        <v>2</v>
      </c>
      <c r="F9" s="57" t="s">
        <v>583</v>
      </c>
      <c r="G9" s="397"/>
      <c r="H9" s="240"/>
      <c r="I9" s="107">
        <v>1</v>
      </c>
      <c r="J9" s="265"/>
      <c r="K9" s="265"/>
      <c r="L9" s="45"/>
      <c r="M9" s="46"/>
      <c r="N9" s="46"/>
      <c r="O9" s="46"/>
      <c r="P9" s="46"/>
      <c r="Q9" s="46"/>
      <c r="R9" s="46"/>
      <c r="S9" s="46"/>
      <c r="T9" s="46"/>
      <c r="U9" s="46"/>
      <c r="V9" s="46"/>
      <c r="W9" s="240"/>
      <c r="X9" s="64"/>
    </row>
    <row r="10" spans="1:24" ht="45" customHeight="1">
      <c r="A10" s="392">
        <v>2</v>
      </c>
      <c r="B10" s="239" t="s">
        <v>664</v>
      </c>
      <c r="C10" s="56" t="s">
        <v>39</v>
      </c>
      <c r="D10" s="43" t="s">
        <v>584</v>
      </c>
      <c r="E10" s="44">
        <v>1</v>
      </c>
      <c r="F10" s="57" t="s">
        <v>585</v>
      </c>
      <c r="G10" s="394" t="s">
        <v>835</v>
      </c>
      <c r="H10" s="239">
        <v>555.67999999999995</v>
      </c>
      <c r="I10" s="107">
        <v>1</v>
      </c>
      <c r="J10" s="263"/>
      <c r="K10" s="263"/>
      <c r="L10" s="45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239"/>
      <c r="X10" s="64"/>
    </row>
    <row r="11" spans="1:24" ht="45" customHeight="1">
      <c r="A11" s="393"/>
      <c r="B11" s="240"/>
      <c r="C11" s="56" t="s">
        <v>39</v>
      </c>
      <c r="D11" s="43" t="s">
        <v>586</v>
      </c>
      <c r="E11" s="44">
        <v>2</v>
      </c>
      <c r="F11" s="57" t="s">
        <v>587</v>
      </c>
      <c r="G11" s="397"/>
      <c r="H11" s="240"/>
      <c r="I11" s="107">
        <v>1</v>
      </c>
      <c r="J11" s="265"/>
      <c r="K11" s="265"/>
      <c r="L11" s="45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240"/>
      <c r="X11" s="64"/>
    </row>
    <row r="12" spans="1:24" ht="45" customHeight="1">
      <c r="A12" s="392">
        <v>3</v>
      </c>
      <c r="B12" s="239" t="s">
        <v>665</v>
      </c>
      <c r="C12" s="56" t="s">
        <v>39</v>
      </c>
      <c r="D12" s="43" t="s">
        <v>588</v>
      </c>
      <c r="E12" s="44">
        <v>1</v>
      </c>
      <c r="F12" s="43" t="s">
        <v>589</v>
      </c>
      <c r="G12" s="394" t="s">
        <v>707</v>
      </c>
      <c r="H12" s="239">
        <v>838.72</v>
      </c>
      <c r="I12" s="107">
        <v>1</v>
      </c>
      <c r="J12" s="263"/>
      <c r="K12" s="263"/>
      <c r="L12" s="175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239">
        <v>87.96</v>
      </c>
      <c r="X12" s="190" t="s">
        <v>830</v>
      </c>
    </row>
    <row r="13" spans="1:24" ht="45" customHeight="1">
      <c r="A13" s="402"/>
      <c r="B13" s="398"/>
      <c r="C13" s="56" t="s">
        <v>39</v>
      </c>
      <c r="D13" s="43" t="s">
        <v>590</v>
      </c>
      <c r="E13" s="44">
        <v>2</v>
      </c>
      <c r="F13" s="43" t="s">
        <v>591</v>
      </c>
      <c r="G13" s="395"/>
      <c r="H13" s="398"/>
      <c r="I13" s="107"/>
      <c r="J13" s="264"/>
      <c r="K13" s="264"/>
      <c r="L13" s="87"/>
      <c r="M13" s="87"/>
      <c r="N13" s="87"/>
      <c r="O13" s="87"/>
      <c r="P13" s="87"/>
      <c r="Q13" s="88">
        <v>1</v>
      </c>
      <c r="R13" s="46"/>
      <c r="S13" s="46"/>
      <c r="T13" s="46"/>
      <c r="U13" s="46"/>
      <c r="V13" s="46"/>
      <c r="W13" s="398"/>
      <c r="X13" s="64"/>
    </row>
    <row r="14" spans="1:24" ht="45" customHeight="1">
      <c r="A14" s="393"/>
      <c r="B14" s="240"/>
      <c r="C14" s="56" t="s">
        <v>39</v>
      </c>
      <c r="D14" s="43" t="s">
        <v>592</v>
      </c>
      <c r="E14" s="44">
        <v>3</v>
      </c>
      <c r="F14" s="43" t="s">
        <v>593</v>
      </c>
      <c r="G14" s="397"/>
      <c r="H14" s="240"/>
      <c r="I14" s="107">
        <v>1</v>
      </c>
      <c r="J14" s="265"/>
      <c r="K14" s="265"/>
      <c r="L14" s="176"/>
      <c r="M14" s="177"/>
      <c r="N14" s="177"/>
      <c r="O14" s="177"/>
      <c r="P14" s="177"/>
      <c r="Q14" s="177"/>
      <c r="R14" s="46"/>
      <c r="S14" s="46"/>
      <c r="T14" s="46"/>
      <c r="U14" s="46"/>
      <c r="V14" s="46"/>
      <c r="W14" s="240"/>
      <c r="X14" s="190" t="s">
        <v>830</v>
      </c>
    </row>
    <row r="15" spans="1:24" ht="45" customHeight="1">
      <c r="A15" s="392">
        <v>4</v>
      </c>
      <c r="B15" s="239" t="s">
        <v>666</v>
      </c>
      <c r="C15" s="56" t="s">
        <v>39</v>
      </c>
      <c r="D15" s="43" t="s">
        <v>594</v>
      </c>
      <c r="E15" s="44">
        <v>1</v>
      </c>
      <c r="F15" s="43" t="s">
        <v>595</v>
      </c>
      <c r="G15" s="394" t="s">
        <v>836</v>
      </c>
      <c r="H15" s="239">
        <v>832.64</v>
      </c>
      <c r="I15" s="107">
        <v>1</v>
      </c>
      <c r="J15" s="263"/>
      <c r="K15" s="263"/>
      <c r="L15" s="45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239"/>
      <c r="X15" s="64"/>
    </row>
    <row r="16" spans="1:24" ht="45" customHeight="1">
      <c r="A16" s="402"/>
      <c r="B16" s="398"/>
      <c r="C16" s="56" t="s">
        <v>39</v>
      </c>
      <c r="D16" s="43" t="s">
        <v>596</v>
      </c>
      <c r="E16" s="44">
        <v>2</v>
      </c>
      <c r="F16" s="57" t="s">
        <v>597</v>
      </c>
      <c r="G16" s="395"/>
      <c r="H16" s="398"/>
      <c r="I16" s="107">
        <v>1</v>
      </c>
      <c r="J16" s="264"/>
      <c r="K16" s="264"/>
      <c r="L16" s="102"/>
      <c r="M16" s="103"/>
      <c r="N16" s="103"/>
      <c r="O16" s="46"/>
      <c r="P16" s="46"/>
      <c r="Q16" s="46"/>
      <c r="R16" s="46"/>
      <c r="S16" s="46"/>
      <c r="T16" s="46"/>
      <c r="U16" s="46"/>
      <c r="V16" s="46"/>
      <c r="W16" s="398"/>
      <c r="X16" s="64"/>
    </row>
    <row r="17" spans="1:24" ht="45" customHeight="1">
      <c r="A17" s="393"/>
      <c r="B17" s="240"/>
      <c r="C17" s="56" t="s">
        <v>39</v>
      </c>
      <c r="D17" s="43" t="s">
        <v>598</v>
      </c>
      <c r="E17" s="44">
        <v>3</v>
      </c>
      <c r="F17" s="57" t="s">
        <v>599</v>
      </c>
      <c r="G17" s="397"/>
      <c r="H17" s="240"/>
      <c r="I17" s="107">
        <v>1</v>
      </c>
      <c r="J17" s="265"/>
      <c r="K17" s="265"/>
      <c r="L17" s="102"/>
      <c r="M17" s="103"/>
      <c r="N17" s="103"/>
      <c r="O17" s="46"/>
      <c r="P17" s="46"/>
      <c r="Q17" s="46"/>
      <c r="R17" s="46"/>
      <c r="S17" s="46"/>
      <c r="T17" s="46"/>
      <c r="U17" s="46"/>
      <c r="V17" s="46"/>
      <c r="W17" s="240"/>
      <c r="X17" s="64"/>
    </row>
    <row r="18" spans="1:24" ht="45" customHeight="1">
      <c r="A18" s="392">
        <v>5</v>
      </c>
      <c r="B18" s="239" t="s">
        <v>667</v>
      </c>
      <c r="C18" s="56" t="s">
        <v>39</v>
      </c>
      <c r="D18" s="43" t="s">
        <v>600</v>
      </c>
      <c r="E18" s="44">
        <v>1</v>
      </c>
      <c r="F18" s="43" t="s">
        <v>601</v>
      </c>
      <c r="G18" s="394" t="s">
        <v>700</v>
      </c>
      <c r="H18" s="239">
        <v>851.54</v>
      </c>
      <c r="I18" s="107"/>
      <c r="J18" s="263"/>
      <c r="K18" s="263"/>
      <c r="L18" s="89"/>
      <c r="M18" s="165">
        <v>1</v>
      </c>
      <c r="N18" s="46"/>
      <c r="O18" s="46"/>
      <c r="P18" s="46"/>
      <c r="Q18" s="46"/>
      <c r="R18" s="46"/>
      <c r="S18" s="46"/>
      <c r="T18" s="46"/>
      <c r="U18" s="46"/>
      <c r="V18" s="46"/>
      <c r="W18" s="239">
        <v>57.03</v>
      </c>
      <c r="X18" s="64"/>
    </row>
    <row r="19" spans="1:24" ht="45" customHeight="1">
      <c r="A19" s="402"/>
      <c r="B19" s="398"/>
      <c r="C19" s="56" t="s">
        <v>39</v>
      </c>
      <c r="D19" s="43" t="s">
        <v>602</v>
      </c>
      <c r="E19" s="44">
        <v>2</v>
      </c>
      <c r="F19" s="43" t="s">
        <v>603</v>
      </c>
      <c r="G19" s="395"/>
      <c r="H19" s="398"/>
      <c r="I19" s="107"/>
      <c r="J19" s="264"/>
      <c r="K19" s="264"/>
      <c r="L19" s="89"/>
      <c r="M19" s="165">
        <v>1</v>
      </c>
      <c r="N19" s="46"/>
      <c r="O19" s="46"/>
      <c r="P19" s="46"/>
      <c r="Q19" s="46"/>
      <c r="R19" s="46"/>
      <c r="S19" s="46"/>
      <c r="T19" s="46"/>
      <c r="U19" s="46"/>
      <c r="V19" s="46"/>
      <c r="W19" s="398"/>
      <c r="X19" s="64"/>
    </row>
    <row r="20" spans="1:24" ht="45" customHeight="1">
      <c r="A20" s="393"/>
      <c r="B20" s="240"/>
      <c r="C20" s="56" t="s">
        <v>39</v>
      </c>
      <c r="D20" s="43" t="s">
        <v>604</v>
      </c>
      <c r="E20" s="44">
        <v>3</v>
      </c>
      <c r="F20" s="43" t="s">
        <v>605</v>
      </c>
      <c r="G20" s="397"/>
      <c r="H20" s="240"/>
      <c r="I20" s="107"/>
      <c r="J20" s="265"/>
      <c r="K20" s="265"/>
      <c r="L20" s="89"/>
      <c r="M20" s="165">
        <v>1</v>
      </c>
      <c r="N20" s="1"/>
      <c r="O20" s="1"/>
      <c r="P20" s="46"/>
      <c r="Q20" s="46"/>
      <c r="R20" s="46"/>
      <c r="S20" s="46"/>
      <c r="T20" s="46"/>
      <c r="U20" s="46"/>
      <c r="V20" s="46"/>
      <c r="W20" s="240"/>
      <c r="X20" s="64"/>
    </row>
    <row r="21" spans="1:24" ht="45" customHeight="1">
      <c r="A21" s="392">
        <v>6</v>
      </c>
      <c r="B21" s="239" t="s">
        <v>668</v>
      </c>
      <c r="C21" s="56" t="s">
        <v>39</v>
      </c>
      <c r="D21" s="43" t="s">
        <v>606</v>
      </c>
      <c r="E21" s="44">
        <v>1</v>
      </c>
      <c r="F21" s="43" t="s">
        <v>607</v>
      </c>
      <c r="G21" s="394" t="s">
        <v>700</v>
      </c>
      <c r="H21" s="239">
        <v>838.38</v>
      </c>
      <c r="I21" s="107">
        <v>1</v>
      </c>
      <c r="J21" s="263"/>
      <c r="K21" s="263"/>
      <c r="L21" s="176"/>
      <c r="M21" s="177"/>
      <c r="N21" s="177"/>
      <c r="O21" s="46"/>
      <c r="P21" s="46"/>
      <c r="Q21" s="46"/>
      <c r="R21" s="46"/>
      <c r="S21" s="46"/>
      <c r="T21" s="46"/>
      <c r="U21" s="46"/>
      <c r="V21" s="46"/>
      <c r="W21" s="239">
        <v>112.64</v>
      </c>
      <c r="X21" s="190" t="s">
        <v>831</v>
      </c>
    </row>
    <row r="22" spans="1:24" ht="45" customHeight="1">
      <c r="A22" s="402"/>
      <c r="B22" s="398"/>
      <c r="C22" s="56" t="s">
        <v>39</v>
      </c>
      <c r="D22" s="43" t="s">
        <v>608</v>
      </c>
      <c r="E22" s="44">
        <v>2</v>
      </c>
      <c r="F22" s="43" t="s">
        <v>609</v>
      </c>
      <c r="G22" s="395"/>
      <c r="H22" s="398"/>
      <c r="I22" s="107"/>
      <c r="J22" s="264"/>
      <c r="K22" s="264"/>
      <c r="L22" s="47"/>
      <c r="M22" s="88">
        <v>1</v>
      </c>
      <c r="N22" s="46"/>
      <c r="O22" s="46"/>
      <c r="P22" s="46"/>
      <c r="Q22" s="46"/>
      <c r="R22" s="46"/>
      <c r="S22" s="46"/>
      <c r="T22" s="46"/>
      <c r="U22" s="46"/>
      <c r="V22" s="46"/>
      <c r="W22" s="398"/>
      <c r="X22" s="64"/>
    </row>
    <row r="23" spans="1:24" ht="45" customHeight="1">
      <c r="A23" s="393"/>
      <c r="B23" s="240"/>
      <c r="C23" s="56" t="s">
        <v>39</v>
      </c>
      <c r="D23" s="43" t="s">
        <v>610</v>
      </c>
      <c r="E23" s="44">
        <v>3</v>
      </c>
      <c r="F23" s="43" t="s">
        <v>611</v>
      </c>
      <c r="G23" s="397"/>
      <c r="H23" s="240"/>
      <c r="I23" s="107"/>
      <c r="J23" s="265"/>
      <c r="K23" s="265"/>
      <c r="L23" s="47"/>
      <c r="M23" s="88">
        <v>1</v>
      </c>
      <c r="N23" s="46"/>
      <c r="O23" s="46"/>
      <c r="P23" s="46"/>
      <c r="Q23" s="46"/>
      <c r="R23" s="46"/>
      <c r="S23" s="46"/>
      <c r="T23" s="46"/>
      <c r="U23" s="46"/>
      <c r="V23" s="46"/>
      <c r="W23" s="240"/>
      <c r="X23" s="64"/>
    </row>
    <row r="24" spans="1:24" ht="45" customHeight="1">
      <c r="A24" s="392">
        <v>7</v>
      </c>
      <c r="B24" s="239" t="s">
        <v>669</v>
      </c>
      <c r="C24" s="56" t="s">
        <v>39</v>
      </c>
      <c r="D24" s="43" t="s">
        <v>612</v>
      </c>
      <c r="E24" s="44">
        <v>1</v>
      </c>
      <c r="F24" s="43" t="s">
        <v>613</v>
      </c>
      <c r="G24" s="394" t="s">
        <v>832</v>
      </c>
      <c r="H24" s="239">
        <v>579.64</v>
      </c>
      <c r="I24" s="107">
        <v>1</v>
      </c>
      <c r="J24" s="263"/>
      <c r="K24" s="263"/>
      <c r="L24" s="45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239"/>
      <c r="X24" s="64"/>
    </row>
    <row r="25" spans="1:24" ht="45" customHeight="1">
      <c r="A25" s="393"/>
      <c r="B25" s="240"/>
      <c r="C25" s="56" t="s">
        <v>39</v>
      </c>
      <c r="D25" s="43" t="s">
        <v>614</v>
      </c>
      <c r="E25" s="44">
        <v>2</v>
      </c>
      <c r="F25" s="43" t="s">
        <v>615</v>
      </c>
      <c r="G25" s="397"/>
      <c r="H25" s="240"/>
      <c r="I25" s="107">
        <v>1</v>
      </c>
      <c r="J25" s="265"/>
      <c r="K25" s="265"/>
      <c r="L25" s="45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240"/>
      <c r="X25" s="64"/>
    </row>
    <row r="26" spans="1:24" ht="45" customHeight="1">
      <c r="A26" s="399">
        <v>8</v>
      </c>
      <c r="B26" s="260" t="s">
        <v>424</v>
      </c>
      <c r="C26" s="42" t="s">
        <v>425</v>
      </c>
      <c r="D26" s="43" t="s">
        <v>426</v>
      </c>
      <c r="E26" s="44">
        <v>1</v>
      </c>
      <c r="F26" s="57" t="s">
        <v>427</v>
      </c>
      <c r="G26" s="394" t="s">
        <v>708</v>
      </c>
      <c r="H26" s="260">
        <v>795.34</v>
      </c>
      <c r="I26" s="120"/>
      <c r="J26" s="263"/>
      <c r="K26" s="263"/>
      <c r="L26" s="141"/>
      <c r="M26" s="141"/>
      <c r="N26" s="141"/>
      <c r="O26" s="141"/>
      <c r="P26" s="141"/>
      <c r="Q26" s="141"/>
      <c r="R26" s="141">
        <v>1</v>
      </c>
      <c r="S26" s="142"/>
      <c r="T26" s="142"/>
      <c r="U26" s="49"/>
      <c r="V26" s="49"/>
      <c r="W26" s="260">
        <v>207.2</v>
      </c>
      <c r="X26" s="65"/>
    </row>
    <row r="27" spans="1:24" ht="45" customHeight="1">
      <c r="A27" s="400"/>
      <c r="B27" s="262"/>
      <c r="C27" s="42" t="s">
        <v>425</v>
      </c>
      <c r="D27" s="43" t="s">
        <v>428</v>
      </c>
      <c r="E27" s="44">
        <v>2</v>
      </c>
      <c r="F27" s="57" t="s">
        <v>429</v>
      </c>
      <c r="G27" s="395"/>
      <c r="H27" s="262"/>
      <c r="I27" s="120"/>
      <c r="J27" s="264"/>
      <c r="K27" s="264"/>
      <c r="L27" s="141"/>
      <c r="M27" s="141"/>
      <c r="N27" s="141"/>
      <c r="O27" s="141"/>
      <c r="P27" s="141"/>
      <c r="Q27" s="141"/>
      <c r="R27" s="141">
        <v>1</v>
      </c>
      <c r="S27" s="142"/>
      <c r="T27" s="142"/>
      <c r="U27" s="49"/>
      <c r="V27" s="49"/>
      <c r="W27" s="262"/>
      <c r="X27" s="65"/>
    </row>
    <row r="28" spans="1:24" ht="45" customHeight="1" thickBot="1">
      <c r="A28" s="401"/>
      <c r="B28" s="403"/>
      <c r="C28" s="66" t="s">
        <v>425</v>
      </c>
      <c r="D28" s="67" t="s">
        <v>430</v>
      </c>
      <c r="E28" s="68">
        <v>3</v>
      </c>
      <c r="F28" s="67" t="s">
        <v>431</v>
      </c>
      <c r="G28" s="396"/>
      <c r="H28" s="403"/>
      <c r="I28" s="148"/>
      <c r="J28" s="417"/>
      <c r="K28" s="417"/>
      <c r="L28" s="141"/>
      <c r="M28" s="141"/>
      <c r="N28" s="141"/>
      <c r="O28" s="143">
        <v>1</v>
      </c>
      <c r="P28" s="144"/>
      <c r="Q28" s="144"/>
      <c r="R28" s="144"/>
      <c r="S28" s="144"/>
      <c r="T28" s="144"/>
      <c r="U28" s="69"/>
      <c r="V28" s="69"/>
      <c r="W28" s="403"/>
      <c r="X28" s="70"/>
    </row>
    <row r="29" spans="1:24" ht="45" customHeight="1">
      <c r="A29" s="262">
        <v>9</v>
      </c>
      <c r="B29" s="262" t="s">
        <v>432</v>
      </c>
      <c r="C29" s="60" t="s">
        <v>425</v>
      </c>
      <c r="D29" s="61" t="s">
        <v>433</v>
      </c>
      <c r="E29" s="62">
        <v>1</v>
      </c>
      <c r="F29" s="53" t="s">
        <v>434</v>
      </c>
      <c r="G29" s="395" t="s">
        <v>709</v>
      </c>
      <c r="H29" s="262">
        <v>528.37</v>
      </c>
      <c r="I29" s="149"/>
      <c r="J29" s="264"/>
      <c r="K29" s="264"/>
      <c r="L29" s="145"/>
      <c r="M29" s="146"/>
      <c r="N29" s="146"/>
      <c r="O29" s="146"/>
      <c r="P29" s="146"/>
      <c r="Q29" s="146"/>
      <c r="R29" s="141">
        <v>1</v>
      </c>
      <c r="S29" s="147"/>
      <c r="T29" s="147"/>
      <c r="U29" s="63"/>
      <c r="V29" s="63"/>
      <c r="W29" s="262">
        <v>164.72</v>
      </c>
      <c r="X29" s="53"/>
    </row>
    <row r="30" spans="1:24" ht="45" customHeight="1">
      <c r="A30" s="261"/>
      <c r="B30" s="261"/>
      <c r="C30" s="42" t="s">
        <v>425</v>
      </c>
      <c r="D30" s="43" t="s">
        <v>435</v>
      </c>
      <c r="E30" s="44">
        <v>2</v>
      </c>
      <c r="F30" s="43" t="s">
        <v>436</v>
      </c>
      <c r="G30" s="397"/>
      <c r="H30" s="261"/>
      <c r="I30" s="120"/>
      <c r="J30" s="265"/>
      <c r="K30" s="265"/>
      <c r="L30" s="145"/>
      <c r="M30" s="146"/>
      <c r="N30" s="146"/>
      <c r="O30" s="146"/>
      <c r="P30" s="146"/>
      <c r="Q30" s="141">
        <v>1</v>
      </c>
      <c r="R30" s="142"/>
      <c r="S30" s="49"/>
      <c r="T30" s="49"/>
      <c r="U30" s="49"/>
      <c r="V30" s="49"/>
      <c r="W30" s="261"/>
      <c r="X30" s="57"/>
    </row>
    <row r="31" spans="1:24" ht="45" customHeight="1">
      <c r="A31" s="260">
        <v>10</v>
      </c>
      <c r="B31" s="260" t="s">
        <v>437</v>
      </c>
      <c r="C31" s="42" t="s">
        <v>43</v>
      </c>
      <c r="D31" s="43" t="s">
        <v>438</v>
      </c>
      <c r="E31" s="44">
        <v>1</v>
      </c>
      <c r="F31" s="43" t="s">
        <v>439</v>
      </c>
      <c r="G31" s="394" t="s">
        <v>833</v>
      </c>
      <c r="H31" s="260">
        <v>557.48</v>
      </c>
      <c r="I31" s="120"/>
      <c r="J31" s="263"/>
      <c r="K31" s="263"/>
      <c r="L31" s="145"/>
      <c r="M31" s="146">
        <v>1</v>
      </c>
      <c r="N31" s="142"/>
      <c r="O31" s="142"/>
      <c r="P31" s="142"/>
      <c r="Q31" s="142"/>
      <c r="R31" s="142"/>
      <c r="S31" s="49"/>
      <c r="T31" s="49"/>
      <c r="U31" s="49"/>
      <c r="V31" s="49"/>
      <c r="W31" s="260"/>
      <c r="X31" s="57"/>
    </row>
    <row r="32" spans="1:24" ht="45" customHeight="1">
      <c r="A32" s="261"/>
      <c r="B32" s="261"/>
      <c r="C32" s="42" t="s">
        <v>43</v>
      </c>
      <c r="D32" s="43" t="s">
        <v>440</v>
      </c>
      <c r="E32" s="44">
        <v>2</v>
      </c>
      <c r="F32" s="43" t="s">
        <v>441</v>
      </c>
      <c r="G32" s="397"/>
      <c r="H32" s="261"/>
      <c r="I32" s="120">
        <v>1</v>
      </c>
      <c r="J32" s="265"/>
      <c r="K32" s="265"/>
      <c r="L32" s="142"/>
      <c r="M32" s="142"/>
      <c r="N32" s="142"/>
      <c r="O32" s="142"/>
      <c r="P32" s="142"/>
      <c r="Q32" s="142"/>
      <c r="R32" s="142"/>
      <c r="S32" s="49"/>
      <c r="T32" s="49"/>
      <c r="U32" s="49"/>
      <c r="V32" s="49"/>
      <c r="W32" s="261"/>
      <c r="X32" s="57"/>
    </row>
    <row r="33" spans="1:24" ht="45" customHeight="1">
      <c r="A33" s="260">
        <v>11</v>
      </c>
      <c r="B33" s="260" t="s">
        <v>442</v>
      </c>
      <c r="C33" s="42" t="s">
        <v>43</v>
      </c>
      <c r="D33" s="43" t="s">
        <v>443</v>
      </c>
      <c r="E33" s="44">
        <v>1</v>
      </c>
      <c r="F33" s="43" t="s">
        <v>444</v>
      </c>
      <c r="G33" s="394" t="s">
        <v>710</v>
      </c>
      <c r="H33" s="260">
        <v>560.55999999999995</v>
      </c>
      <c r="I33" s="120"/>
      <c r="J33" s="239" t="s">
        <v>735</v>
      </c>
      <c r="K33" s="239" t="s">
        <v>728</v>
      </c>
      <c r="L33" s="141"/>
      <c r="M33" s="141"/>
      <c r="N33" s="141"/>
      <c r="O33" s="141"/>
      <c r="P33" s="141"/>
      <c r="Q33" s="141">
        <v>1</v>
      </c>
      <c r="R33" s="142"/>
      <c r="S33" s="49"/>
      <c r="T33" s="49"/>
      <c r="U33" s="49"/>
      <c r="V33" s="49"/>
      <c r="W33" s="260">
        <v>176.49</v>
      </c>
      <c r="X33" s="57"/>
    </row>
    <row r="34" spans="1:24" ht="45" customHeight="1">
      <c r="A34" s="261"/>
      <c r="B34" s="261"/>
      <c r="C34" s="42" t="s">
        <v>43</v>
      </c>
      <c r="D34" s="43" t="s">
        <v>445</v>
      </c>
      <c r="E34" s="44">
        <v>2</v>
      </c>
      <c r="F34" s="43" t="s">
        <v>446</v>
      </c>
      <c r="G34" s="397"/>
      <c r="H34" s="261"/>
      <c r="I34" s="120"/>
      <c r="J34" s="240"/>
      <c r="K34" s="240"/>
      <c r="L34" s="141"/>
      <c r="M34" s="141"/>
      <c r="N34" s="141"/>
      <c r="O34" s="141"/>
      <c r="P34" s="141">
        <v>1</v>
      </c>
      <c r="Q34" s="142"/>
      <c r="R34" s="142"/>
      <c r="S34" s="49"/>
      <c r="T34" s="49"/>
      <c r="U34" s="49"/>
      <c r="V34" s="49"/>
      <c r="W34" s="261"/>
      <c r="X34" s="57"/>
    </row>
    <row r="35" spans="1:24" ht="45" customHeight="1">
      <c r="A35" s="260">
        <v>12</v>
      </c>
      <c r="B35" s="260" t="s">
        <v>447</v>
      </c>
      <c r="C35" s="42" t="s">
        <v>43</v>
      </c>
      <c r="D35" s="43" t="s">
        <v>448</v>
      </c>
      <c r="E35" s="44">
        <v>1</v>
      </c>
      <c r="F35" s="43" t="s">
        <v>449</v>
      </c>
      <c r="G35" s="394" t="s">
        <v>710</v>
      </c>
      <c r="H35" s="260">
        <v>551.72</v>
      </c>
      <c r="I35" s="120"/>
      <c r="J35" s="239" t="s">
        <v>735</v>
      </c>
      <c r="K35" s="239" t="s">
        <v>728</v>
      </c>
      <c r="L35" s="50"/>
      <c r="M35" s="50">
        <v>1</v>
      </c>
      <c r="N35" s="49"/>
      <c r="O35" s="49"/>
      <c r="P35" s="49"/>
      <c r="Q35" s="49"/>
      <c r="R35" s="49"/>
      <c r="S35" s="49"/>
      <c r="T35" s="49"/>
      <c r="U35" s="49"/>
      <c r="V35" s="49"/>
      <c r="W35" s="260">
        <v>150.12</v>
      </c>
      <c r="X35" s="57"/>
    </row>
    <row r="36" spans="1:24" ht="45" customHeight="1">
      <c r="A36" s="261"/>
      <c r="B36" s="261"/>
      <c r="C36" s="42" t="s">
        <v>43</v>
      </c>
      <c r="D36" s="43" t="s">
        <v>450</v>
      </c>
      <c r="E36" s="44">
        <v>2</v>
      </c>
      <c r="F36" s="57" t="s">
        <v>451</v>
      </c>
      <c r="G36" s="397"/>
      <c r="H36" s="261"/>
      <c r="I36" s="120"/>
      <c r="J36" s="240"/>
      <c r="K36" s="240"/>
      <c r="L36" s="50"/>
      <c r="M36" s="50"/>
      <c r="N36" s="50"/>
      <c r="O36" s="50"/>
      <c r="P36" s="50"/>
      <c r="Q36" s="50"/>
      <c r="R36" s="50">
        <v>1</v>
      </c>
      <c r="S36" s="49"/>
      <c r="T36" s="49"/>
      <c r="U36" s="49"/>
      <c r="V36" s="49"/>
      <c r="W36" s="261"/>
      <c r="X36" s="57"/>
    </row>
    <row r="37" spans="1:24" ht="45" customHeight="1">
      <c r="A37" s="260">
        <v>13</v>
      </c>
      <c r="B37" s="260" t="s">
        <v>452</v>
      </c>
      <c r="C37" s="42" t="s">
        <v>43</v>
      </c>
      <c r="D37" s="43" t="s">
        <v>453</v>
      </c>
      <c r="E37" s="44">
        <v>1</v>
      </c>
      <c r="F37" s="57" t="s">
        <v>454</v>
      </c>
      <c r="G37" s="394" t="s">
        <v>758</v>
      </c>
      <c r="H37" s="260">
        <v>553.22</v>
      </c>
      <c r="I37" s="120"/>
      <c r="J37" s="263"/>
      <c r="K37" s="263"/>
      <c r="L37" s="159"/>
      <c r="M37" s="159"/>
      <c r="N37" s="159"/>
      <c r="O37" s="159">
        <v>1</v>
      </c>
      <c r="P37" s="49"/>
      <c r="Q37" s="49"/>
      <c r="R37" s="49"/>
      <c r="S37" s="49"/>
      <c r="T37" s="49"/>
      <c r="U37" s="49"/>
      <c r="V37" s="49"/>
      <c r="W37" s="260">
        <v>107.74</v>
      </c>
      <c r="X37" s="57"/>
    </row>
    <row r="38" spans="1:24" ht="45" customHeight="1">
      <c r="A38" s="261"/>
      <c r="B38" s="261"/>
      <c r="C38" s="42" t="s">
        <v>43</v>
      </c>
      <c r="D38" s="43" t="s">
        <v>455</v>
      </c>
      <c r="E38" s="44">
        <v>2</v>
      </c>
      <c r="F38" s="43" t="s">
        <v>456</v>
      </c>
      <c r="G38" s="397"/>
      <c r="H38" s="261"/>
      <c r="I38" s="120"/>
      <c r="J38" s="265"/>
      <c r="K38" s="265"/>
      <c r="L38" s="159"/>
      <c r="M38" s="159"/>
      <c r="N38" s="159">
        <v>1</v>
      </c>
      <c r="O38" s="160"/>
      <c r="P38" s="49"/>
      <c r="Q38" s="49"/>
      <c r="R38" s="49"/>
      <c r="S38" s="49"/>
      <c r="T38" s="49"/>
      <c r="U38" s="49"/>
      <c r="V38" s="49"/>
      <c r="W38" s="261"/>
      <c r="X38" s="57"/>
    </row>
    <row r="39" spans="1:24" ht="45" customHeight="1">
      <c r="A39" s="260">
        <v>14</v>
      </c>
      <c r="B39" s="260" t="s">
        <v>457</v>
      </c>
      <c r="C39" s="42" t="s">
        <v>43</v>
      </c>
      <c r="D39" s="43" t="s">
        <v>458</v>
      </c>
      <c r="E39" s="44">
        <v>1</v>
      </c>
      <c r="F39" s="57" t="s">
        <v>459</v>
      </c>
      <c r="G39" s="394" t="s">
        <v>711</v>
      </c>
      <c r="H39" s="260">
        <v>815.94</v>
      </c>
      <c r="I39" s="120"/>
      <c r="J39" s="239" t="s">
        <v>742</v>
      </c>
      <c r="K39" s="239" t="s">
        <v>728</v>
      </c>
      <c r="L39" s="161"/>
      <c r="M39" s="161"/>
      <c r="N39" s="161"/>
      <c r="O39" s="161">
        <v>1</v>
      </c>
      <c r="P39" s="49"/>
      <c r="Q39" s="49"/>
      <c r="R39" s="49"/>
      <c r="S39" s="49"/>
      <c r="T39" s="49"/>
      <c r="U39" s="49"/>
      <c r="V39" s="49"/>
      <c r="W39" s="260">
        <v>345.7</v>
      </c>
      <c r="X39" s="57"/>
    </row>
    <row r="40" spans="1:24" ht="45" customHeight="1">
      <c r="A40" s="262"/>
      <c r="B40" s="262"/>
      <c r="C40" s="42" t="s">
        <v>43</v>
      </c>
      <c r="D40" s="43" t="s">
        <v>460</v>
      </c>
      <c r="E40" s="44">
        <v>2</v>
      </c>
      <c r="F40" s="57" t="s">
        <v>461</v>
      </c>
      <c r="G40" s="395"/>
      <c r="H40" s="262"/>
      <c r="I40" s="120"/>
      <c r="J40" s="398"/>
      <c r="K40" s="398"/>
      <c r="L40" s="161"/>
      <c r="M40" s="161"/>
      <c r="N40" s="161"/>
      <c r="O40" s="161"/>
      <c r="P40" s="161"/>
      <c r="Q40" s="161"/>
      <c r="R40" s="161">
        <v>1</v>
      </c>
      <c r="S40" s="49"/>
      <c r="T40" s="49"/>
      <c r="U40" s="49"/>
      <c r="V40" s="49"/>
      <c r="W40" s="262"/>
      <c r="X40" s="57"/>
    </row>
    <row r="41" spans="1:24" s="10" customFormat="1" ht="45" customHeight="1">
      <c r="A41" s="261"/>
      <c r="B41" s="261"/>
      <c r="C41" s="154" t="s">
        <v>43</v>
      </c>
      <c r="D41" s="155" t="s">
        <v>462</v>
      </c>
      <c r="E41" s="51">
        <v>3</v>
      </c>
      <c r="F41" s="155" t="s">
        <v>463</v>
      </c>
      <c r="G41" s="397"/>
      <c r="H41" s="261"/>
      <c r="I41" s="156"/>
      <c r="J41" s="240"/>
      <c r="K41" s="240"/>
      <c r="L41" s="162"/>
      <c r="M41" s="162"/>
      <c r="N41" s="162"/>
      <c r="O41" s="162"/>
      <c r="P41" s="162"/>
      <c r="Q41" s="162"/>
      <c r="R41" s="162">
        <v>1</v>
      </c>
      <c r="S41" s="157"/>
      <c r="T41" s="157"/>
      <c r="U41" s="157"/>
      <c r="V41" s="157"/>
      <c r="W41" s="261"/>
      <c r="X41" s="155"/>
    </row>
    <row r="42" spans="1:24" ht="45" customHeight="1">
      <c r="A42" s="260">
        <v>15</v>
      </c>
      <c r="B42" s="260" t="s">
        <v>464</v>
      </c>
      <c r="C42" s="42" t="s">
        <v>43</v>
      </c>
      <c r="D42" s="43" t="s">
        <v>465</v>
      </c>
      <c r="E42" s="44">
        <v>1</v>
      </c>
      <c r="F42" s="43" t="s">
        <v>466</v>
      </c>
      <c r="G42" s="394" t="s">
        <v>720</v>
      </c>
      <c r="H42" s="260">
        <v>841.67</v>
      </c>
      <c r="I42" s="120"/>
      <c r="J42" s="263"/>
      <c r="K42" s="263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49"/>
      <c r="W42" s="260"/>
      <c r="X42" s="57"/>
    </row>
    <row r="43" spans="1:24" ht="45" customHeight="1">
      <c r="A43" s="262"/>
      <c r="B43" s="262"/>
      <c r="C43" s="42" t="s">
        <v>43</v>
      </c>
      <c r="D43" s="43" t="s">
        <v>467</v>
      </c>
      <c r="E43" s="44">
        <v>2</v>
      </c>
      <c r="F43" s="43" t="s">
        <v>468</v>
      </c>
      <c r="G43" s="395"/>
      <c r="H43" s="262"/>
      <c r="I43" s="120"/>
      <c r="J43" s="264"/>
      <c r="K43" s="26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49"/>
      <c r="W43" s="262"/>
      <c r="X43" s="57"/>
    </row>
    <row r="44" spans="1:24" ht="45" customHeight="1">
      <c r="A44" s="261"/>
      <c r="B44" s="261"/>
      <c r="C44" s="42" t="s">
        <v>43</v>
      </c>
      <c r="D44" s="43" t="s">
        <v>469</v>
      </c>
      <c r="E44" s="44">
        <v>3</v>
      </c>
      <c r="F44" s="43" t="s">
        <v>470</v>
      </c>
      <c r="G44" s="397"/>
      <c r="H44" s="261"/>
      <c r="I44" s="120"/>
      <c r="J44" s="265"/>
      <c r="K44" s="265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261"/>
      <c r="X44" s="57"/>
    </row>
    <row r="45" spans="1:24" ht="15.75">
      <c r="A45" s="48"/>
      <c r="B45" s="151"/>
      <c r="C45" s="408" t="s">
        <v>22</v>
      </c>
      <c r="D45" s="408"/>
      <c r="E45" s="108">
        <f>E9+E11+E14+E17+E20+E23+E25+E28+E30+E32+E34+E36+E38+E41+E44</f>
        <v>37</v>
      </c>
      <c r="F45" s="152"/>
      <c r="G45" s="153"/>
      <c r="H45" s="108">
        <f>SUM(H8:H44)</f>
        <v>10256.450000000001</v>
      </c>
      <c r="I45" s="108">
        <f>SUM(I8:I44)</f>
        <v>13</v>
      </c>
      <c r="J45" s="151"/>
      <c r="K45" s="151"/>
      <c r="L45" s="108">
        <f t="shared" ref="L45:W45" si="0">SUM(L8:L44)</f>
        <v>0</v>
      </c>
      <c r="M45" s="174">
        <f t="shared" si="0"/>
        <v>7</v>
      </c>
      <c r="N45" s="108">
        <f t="shared" si="0"/>
        <v>1</v>
      </c>
      <c r="O45" s="108">
        <f t="shared" si="0"/>
        <v>3</v>
      </c>
      <c r="P45" s="108">
        <f t="shared" si="0"/>
        <v>1</v>
      </c>
      <c r="Q45" s="108">
        <f t="shared" si="0"/>
        <v>3</v>
      </c>
      <c r="R45" s="108">
        <f t="shared" si="0"/>
        <v>6</v>
      </c>
      <c r="S45" s="108">
        <f t="shared" si="0"/>
        <v>0</v>
      </c>
      <c r="T45" s="108">
        <f t="shared" si="0"/>
        <v>0</v>
      </c>
      <c r="U45" s="108">
        <f t="shared" si="0"/>
        <v>0</v>
      </c>
      <c r="V45" s="108">
        <f t="shared" si="0"/>
        <v>0</v>
      </c>
      <c r="W45" s="108">
        <f t="shared" si="0"/>
        <v>1409.6</v>
      </c>
      <c r="X45" s="151"/>
    </row>
  </sheetData>
  <mergeCells count="133">
    <mergeCell ref="A2:X2"/>
    <mergeCell ref="G39:G41"/>
    <mergeCell ref="H29:H30"/>
    <mergeCell ref="H31:H32"/>
    <mergeCell ref="H33:H34"/>
    <mergeCell ref="H35:H36"/>
    <mergeCell ref="J18:J20"/>
    <mergeCell ref="K18:K20"/>
    <mergeCell ref="J21:J23"/>
    <mergeCell ref="K21:K23"/>
    <mergeCell ref="J24:J25"/>
    <mergeCell ref="K24:K25"/>
    <mergeCell ref="J26:J28"/>
    <mergeCell ref="K26:K28"/>
    <mergeCell ref="J29:J30"/>
    <mergeCell ref="K29:K30"/>
    <mergeCell ref="H26:H28"/>
    <mergeCell ref="A39:A41"/>
    <mergeCell ref="G10:G11"/>
    <mergeCell ref="G12:G14"/>
    <mergeCell ref="G15:G17"/>
    <mergeCell ref="G18:G20"/>
    <mergeCell ref="G21:G23"/>
    <mergeCell ref="G24:G25"/>
    <mergeCell ref="C45:D45"/>
    <mergeCell ref="A1:X1"/>
    <mergeCell ref="V6:V7"/>
    <mergeCell ref="G5:G7"/>
    <mergeCell ref="H5:H7"/>
    <mergeCell ref="I5:V5"/>
    <mergeCell ref="X5:X7"/>
    <mergeCell ref="I6:I7"/>
    <mergeCell ref="L6:L7"/>
    <mergeCell ref="M6:M7"/>
    <mergeCell ref="O6:P6"/>
    <mergeCell ref="U6:U7"/>
    <mergeCell ref="C5:C7"/>
    <mergeCell ref="D5:D7"/>
    <mergeCell ref="E5:E7"/>
    <mergeCell ref="B26:B28"/>
    <mergeCell ref="B42:B44"/>
    <mergeCell ref="G42:G44"/>
    <mergeCell ref="B33:B34"/>
    <mergeCell ref="G33:G34"/>
    <mergeCell ref="B35:B36"/>
    <mergeCell ref="G35:G36"/>
    <mergeCell ref="B37:B38"/>
    <mergeCell ref="B39:B41"/>
    <mergeCell ref="A42:A44"/>
    <mergeCell ref="A33:A34"/>
    <mergeCell ref="A35:A36"/>
    <mergeCell ref="A37:A38"/>
    <mergeCell ref="W3:X3"/>
    <mergeCell ref="S6:T6"/>
    <mergeCell ref="N6:N7"/>
    <mergeCell ref="Q6:R6"/>
    <mergeCell ref="A4:X4"/>
    <mergeCell ref="W5:W7"/>
    <mergeCell ref="F5:F7"/>
    <mergeCell ref="A5:A7"/>
    <mergeCell ref="B5:B7"/>
    <mergeCell ref="J6:J7"/>
    <mergeCell ref="K6:K7"/>
    <mergeCell ref="A3:V3"/>
    <mergeCell ref="B8:B9"/>
    <mergeCell ref="B24:B25"/>
    <mergeCell ref="B10:B11"/>
    <mergeCell ref="B12:B14"/>
    <mergeCell ref="B15:B17"/>
    <mergeCell ref="B18:B20"/>
    <mergeCell ref="B21:B23"/>
    <mergeCell ref="G37:G38"/>
    <mergeCell ref="W21:W23"/>
    <mergeCell ref="W24:W25"/>
    <mergeCell ref="W8:W9"/>
    <mergeCell ref="W10:W11"/>
    <mergeCell ref="W12:W14"/>
    <mergeCell ref="W15:W17"/>
    <mergeCell ref="W18:W20"/>
    <mergeCell ref="J10:J11"/>
    <mergeCell ref="K10:K11"/>
    <mergeCell ref="J8:J9"/>
    <mergeCell ref="K8:K9"/>
    <mergeCell ref="J12:J14"/>
    <mergeCell ref="K12:K14"/>
    <mergeCell ref="J15:J17"/>
    <mergeCell ref="K15:K17"/>
    <mergeCell ref="W37:W38"/>
    <mergeCell ref="W39:W41"/>
    <mergeCell ref="W42:W44"/>
    <mergeCell ref="W26:W28"/>
    <mergeCell ref="W29:W30"/>
    <mergeCell ref="W31:W32"/>
    <mergeCell ref="W33:W34"/>
    <mergeCell ref="W35:W36"/>
    <mergeCell ref="H39:H41"/>
    <mergeCell ref="H42:H44"/>
    <mergeCell ref="H37:H38"/>
    <mergeCell ref="J31:J32"/>
    <mergeCell ref="K31:K32"/>
    <mergeCell ref="J33:J34"/>
    <mergeCell ref="K33:K34"/>
    <mergeCell ref="J35:J36"/>
    <mergeCell ref="K35:K36"/>
    <mergeCell ref="J37:J38"/>
    <mergeCell ref="K37:K38"/>
    <mergeCell ref="J39:J41"/>
    <mergeCell ref="K39:K41"/>
    <mergeCell ref="J42:J44"/>
    <mergeCell ref="K42:K44"/>
    <mergeCell ref="A8:A9"/>
    <mergeCell ref="G26:G28"/>
    <mergeCell ref="B29:B30"/>
    <mergeCell ref="G29:G30"/>
    <mergeCell ref="B31:B32"/>
    <mergeCell ref="G31:G32"/>
    <mergeCell ref="H8:H9"/>
    <mergeCell ref="H24:H25"/>
    <mergeCell ref="H10:H11"/>
    <mergeCell ref="H12:H14"/>
    <mergeCell ref="H15:H17"/>
    <mergeCell ref="H18:H20"/>
    <mergeCell ref="H21:H23"/>
    <mergeCell ref="A29:A30"/>
    <mergeCell ref="A31:A32"/>
    <mergeCell ref="A24:A25"/>
    <mergeCell ref="A26:A28"/>
    <mergeCell ref="A10:A11"/>
    <mergeCell ref="A12:A14"/>
    <mergeCell ref="A15:A17"/>
    <mergeCell ref="A18:A20"/>
    <mergeCell ref="A21:A23"/>
    <mergeCell ref="G8:G9"/>
  </mergeCells>
  <pageMargins left="0.11811023622047245" right="3.937007874015748E-2" top="0.74803149606299213" bottom="0.11811023622047245" header="0.43307086614173229" footer="0.11811023622047245"/>
  <pageSetup paperSize="9" scale="49" orientation="landscape" r:id="rId1"/>
  <rowBreaks count="2" manualBreakCount="2">
    <brk id="14" max="23" man="1"/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14</vt:i4>
      </vt:variant>
    </vt:vector>
  </HeadingPairs>
  <TitlesOfParts>
    <vt:vector size="24" baseType="lpstr">
      <vt:lpstr>Summary</vt:lpstr>
      <vt:lpstr>Patna</vt:lpstr>
      <vt:lpstr>Magadh</vt:lpstr>
      <vt:lpstr>Bhagalpur</vt:lpstr>
      <vt:lpstr>Munger</vt:lpstr>
      <vt:lpstr>Kosi</vt:lpstr>
      <vt:lpstr>Purnea</vt:lpstr>
      <vt:lpstr>Tirhut</vt:lpstr>
      <vt:lpstr>Darbhanga</vt:lpstr>
      <vt:lpstr>Saran</vt:lpstr>
      <vt:lpstr>Darbhanga!Print_Area</vt:lpstr>
      <vt:lpstr>Magadh!Print_Area</vt:lpstr>
      <vt:lpstr>Patna!Print_Area</vt:lpstr>
      <vt:lpstr>Summary!Print_Area</vt:lpstr>
      <vt:lpstr>Tirhut!Print_Area</vt:lpstr>
      <vt:lpstr>Bhagalpur!Print_Titles</vt:lpstr>
      <vt:lpstr>Darbhanga!Print_Titles</vt:lpstr>
      <vt:lpstr>Kosi!Print_Titles</vt:lpstr>
      <vt:lpstr>Magadh!Print_Titles</vt:lpstr>
      <vt:lpstr>Munger!Print_Titles</vt:lpstr>
      <vt:lpstr>Patna!Print_Titles</vt:lpstr>
      <vt:lpstr>Purnea!Print_Titles</vt:lpstr>
      <vt:lpstr>Saran!Print_Titles</vt:lpstr>
      <vt:lpstr>Tirhut!Print_Titles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2014-06-12T05:46:32Z</cp:lastPrinted>
  <dcterms:created xsi:type="dcterms:W3CDTF">2012-03-01T16:49:07Z</dcterms:created>
  <dcterms:modified xsi:type="dcterms:W3CDTF">2014-08-22T07:51:32Z</dcterms:modified>
</cp:coreProperties>
</file>